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採編組工作報告\"/>
    </mc:Choice>
  </mc:AlternateContent>
  <bookViews>
    <workbookView xWindow="0" yWindow="0" windowWidth="23040" windowHeight="8484" activeTab="4"/>
  </bookViews>
  <sheets>
    <sheet name="2021.01" sheetId="1" r:id="rId1"/>
    <sheet name="2021.02" sheetId="2" r:id="rId2"/>
    <sheet name="2021.03" sheetId="3" r:id="rId3"/>
    <sheet name="2021.04" sheetId="4" r:id="rId4"/>
    <sheet name="2021.05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9" i="5" l="1"/>
  <c r="L118" i="5"/>
  <c r="L52" i="5" l="1"/>
  <c r="G62" i="5" l="1"/>
  <c r="H62" i="5"/>
  <c r="H117" i="5" s="1"/>
  <c r="I62" i="5"/>
  <c r="I117" i="5" s="1"/>
  <c r="K62" i="5"/>
  <c r="J62" i="5"/>
  <c r="F62" i="5"/>
  <c r="E62" i="5"/>
  <c r="D62" i="5"/>
  <c r="C62" i="5"/>
  <c r="C117" i="5" s="1"/>
  <c r="L100" i="5"/>
  <c r="L99" i="5"/>
  <c r="L98" i="5"/>
  <c r="L97" i="5"/>
  <c r="L96" i="5"/>
  <c r="L95" i="5"/>
  <c r="L94" i="5"/>
  <c r="L93" i="5"/>
  <c r="L92" i="5"/>
  <c r="A92" i="5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L91" i="5"/>
  <c r="L88" i="5"/>
  <c r="L85" i="5"/>
  <c r="L83" i="5"/>
  <c r="L82" i="5"/>
  <c r="L81" i="5"/>
  <c r="L80" i="5"/>
  <c r="L79" i="5"/>
  <c r="L78" i="5"/>
  <c r="L75" i="5"/>
  <c r="L74" i="5"/>
  <c r="L73" i="5"/>
  <c r="L72" i="5"/>
  <c r="L71" i="5"/>
  <c r="L70" i="5"/>
  <c r="L69" i="5"/>
  <c r="L65" i="5"/>
  <c r="L63" i="5"/>
  <c r="G117" i="5"/>
  <c r="E117" i="5"/>
  <c r="L60" i="5"/>
  <c r="L59" i="5"/>
  <c r="L58" i="5"/>
  <c r="L56" i="5"/>
  <c r="L55" i="5"/>
  <c r="L54" i="5"/>
  <c r="L53" i="5"/>
  <c r="L51" i="5"/>
  <c r="L50" i="5"/>
  <c r="L49" i="5"/>
  <c r="L48" i="5"/>
  <c r="L47" i="5"/>
  <c r="L45" i="5"/>
  <c r="L43" i="5"/>
  <c r="L39" i="5"/>
  <c r="L38" i="5"/>
  <c r="L37" i="5"/>
  <c r="L36" i="5"/>
  <c r="L35" i="5"/>
  <c r="L34" i="5"/>
  <c r="L33" i="5"/>
  <c r="L32" i="5"/>
  <c r="L31" i="5"/>
  <c r="L29" i="5"/>
  <c r="L28" i="5"/>
  <c r="L26" i="5"/>
  <c r="L25" i="5"/>
  <c r="L24" i="5"/>
  <c r="L23" i="5"/>
  <c r="L20" i="5"/>
  <c r="L17" i="5"/>
  <c r="L16" i="5"/>
  <c r="L15" i="5"/>
  <c r="L14" i="5"/>
  <c r="L13" i="5"/>
  <c r="K11" i="5"/>
  <c r="L11" i="5" s="1"/>
  <c r="J11" i="5"/>
  <c r="L8" i="5"/>
  <c r="L7" i="5"/>
  <c r="L6" i="5"/>
  <c r="L5" i="5"/>
  <c r="L4" i="5"/>
  <c r="K3" i="5"/>
  <c r="J3" i="5"/>
  <c r="J117" i="5" s="1"/>
  <c r="F3" i="5"/>
  <c r="L3" i="5" l="1"/>
  <c r="F117" i="5"/>
  <c r="K117" i="5"/>
  <c r="L62" i="5"/>
  <c r="L117" i="5" s="1"/>
  <c r="D117" i="5"/>
  <c r="L55" i="4"/>
  <c r="L117" i="4"/>
  <c r="K11" i="4"/>
  <c r="J11" i="4"/>
  <c r="L100" i="4"/>
  <c r="L99" i="4"/>
  <c r="L98" i="4"/>
  <c r="L97" i="4"/>
  <c r="L96" i="4"/>
  <c r="L95" i="4"/>
  <c r="L94" i="4"/>
  <c r="L93" i="4"/>
  <c r="L92" i="4"/>
  <c r="A92" i="4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L91" i="4"/>
  <c r="L88" i="4"/>
  <c r="L85" i="4"/>
  <c r="L83" i="4"/>
  <c r="L82" i="4"/>
  <c r="L81" i="4"/>
  <c r="L80" i="4"/>
  <c r="L79" i="4"/>
  <c r="L78" i="4"/>
  <c r="L15" i="4"/>
  <c r="L26" i="4"/>
  <c r="L13" i="4"/>
  <c r="L75" i="4"/>
  <c r="L74" i="4"/>
  <c r="L73" i="4"/>
  <c r="L72" i="4"/>
  <c r="L71" i="4"/>
  <c r="L70" i="4"/>
  <c r="L69" i="4"/>
  <c r="L65" i="4"/>
  <c r="L63" i="4"/>
  <c r="K62" i="4"/>
  <c r="J62" i="4"/>
  <c r="I62" i="4"/>
  <c r="I117" i="4" s="1"/>
  <c r="H62" i="4"/>
  <c r="H117" i="4" s="1"/>
  <c r="G62" i="4"/>
  <c r="G117" i="4" s="1"/>
  <c r="F62" i="4"/>
  <c r="E62" i="4"/>
  <c r="E117" i="4" s="1"/>
  <c r="D62" i="4"/>
  <c r="D117" i="4" s="1"/>
  <c r="C62" i="4"/>
  <c r="C117" i="4" s="1"/>
  <c r="L60" i="4"/>
  <c r="L59" i="4"/>
  <c r="L58" i="4"/>
  <c r="L56" i="4"/>
  <c r="L54" i="4"/>
  <c r="L53" i="4"/>
  <c r="L52" i="4"/>
  <c r="L51" i="4"/>
  <c r="L50" i="4"/>
  <c r="L49" i="4"/>
  <c r="L48" i="4"/>
  <c r="L47" i="4"/>
  <c r="L45" i="4"/>
  <c r="L43" i="4"/>
  <c r="L39" i="4"/>
  <c r="L38" i="4"/>
  <c r="L37" i="4"/>
  <c r="L36" i="4"/>
  <c r="L35" i="4"/>
  <c r="L34" i="4"/>
  <c r="L33" i="4"/>
  <c r="L32" i="4"/>
  <c r="L31" i="4"/>
  <c r="L29" i="4"/>
  <c r="L28" i="4"/>
  <c r="L25" i="4"/>
  <c r="L24" i="4"/>
  <c r="L23" i="4"/>
  <c r="L20" i="4"/>
  <c r="L17" i="4"/>
  <c r="L16" i="4"/>
  <c r="L14" i="4"/>
  <c r="L8" i="4"/>
  <c r="L7" i="4"/>
  <c r="L6" i="4"/>
  <c r="L5" i="4"/>
  <c r="L4" i="4"/>
  <c r="K3" i="4"/>
  <c r="J3" i="4"/>
  <c r="F3" i="4"/>
  <c r="L11" i="4" l="1"/>
  <c r="F117" i="4"/>
  <c r="K117" i="4"/>
  <c r="J117" i="4"/>
  <c r="L3" i="4"/>
  <c r="L62" i="4"/>
  <c r="G58" i="3"/>
  <c r="G116" i="3" s="1"/>
  <c r="I58" i="3"/>
  <c r="I116" i="3" s="1"/>
  <c r="K58" i="3"/>
  <c r="J58" i="3"/>
  <c r="H58" i="3"/>
  <c r="F58" i="3"/>
  <c r="E58" i="3"/>
  <c r="D58" i="3"/>
  <c r="D116" i="3" s="1"/>
  <c r="C58" i="3"/>
  <c r="H116" i="3"/>
  <c r="K3" i="3"/>
  <c r="J3" i="3"/>
  <c r="F3" i="3"/>
  <c r="F116" i="3" s="1"/>
  <c r="E116" i="3"/>
  <c r="C116" i="3"/>
  <c r="L99" i="3"/>
  <c r="L98" i="3"/>
  <c r="L97" i="3"/>
  <c r="L96" i="3"/>
  <c r="L95" i="3"/>
  <c r="L94" i="3"/>
  <c r="L93" i="3"/>
  <c r="L92" i="3"/>
  <c r="L91" i="3"/>
  <c r="A91" i="3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L90" i="3"/>
  <c r="L87" i="3"/>
  <c r="L84" i="3"/>
  <c r="L82" i="3"/>
  <c r="L81" i="3"/>
  <c r="L80" i="3"/>
  <c r="L79" i="3"/>
  <c r="L78" i="3"/>
  <c r="L77" i="3"/>
  <c r="L74" i="3"/>
  <c r="L73" i="3"/>
  <c r="L72" i="3"/>
  <c r="L71" i="3"/>
  <c r="L70" i="3"/>
  <c r="L69" i="3"/>
  <c r="L68" i="3"/>
  <c r="L67" i="3"/>
  <c r="L66" i="3"/>
  <c r="L65" i="3"/>
  <c r="L61" i="3"/>
  <c r="L59" i="3"/>
  <c r="L56" i="3"/>
  <c r="L55" i="3"/>
  <c r="L54" i="3"/>
  <c r="L52" i="3"/>
  <c r="L51" i="3"/>
  <c r="L50" i="3"/>
  <c r="L49" i="3"/>
  <c r="L48" i="3"/>
  <c r="L47" i="3"/>
  <c r="L46" i="3"/>
  <c r="L45" i="3"/>
  <c r="L44" i="3"/>
  <c r="L42" i="3"/>
  <c r="L40" i="3"/>
  <c r="L36" i="3"/>
  <c r="L35" i="3"/>
  <c r="L34" i="3"/>
  <c r="L33" i="3"/>
  <c r="L32" i="3"/>
  <c r="L31" i="3"/>
  <c r="L30" i="3"/>
  <c r="L29" i="3"/>
  <c r="L28" i="3"/>
  <c r="L26" i="3"/>
  <c r="L25" i="3"/>
  <c r="L23" i="3"/>
  <c r="L22" i="3"/>
  <c r="L21" i="3"/>
  <c r="L18" i="3"/>
  <c r="L15" i="3"/>
  <c r="L14" i="3"/>
  <c r="L13" i="3"/>
  <c r="L11" i="3"/>
  <c r="L8" i="3"/>
  <c r="L7" i="3"/>
  <c r="L6" i="3"/>
  <c r="L5" i="3"/>
  <c r="L4" i="3"/>
  <c r="L3" i="3"/>
  <c r="K116" i="3" l="1"/>
  <c r="J116" i="3"/>
  <c r="L58" i="3"/>
  <c r="L116" i="3" s="1"/>
  <c r="L73" i="2"/>
  <c r="L74" i="2"/>
  <c r="L72" i="2"/>
  <c r="L71" i="2"/>
  <c r="K116" i="2"/>
  <c r="J116" i="2"/>
  <c r="I116" i="2"/>
  <c r="H116" i="2"/>
  <c r="G116" i="2"/>
  <c r="F116" i="2"/>
  <c r="E116" i="2"/>
  <c r="D116" i="2"/>
  <c r="C116" i="2"/>
  <c r="L99" i="2"/>
  <c r="L98" i="2"/>
  <c r="L97" i="2"/>
  <c r="L96" i="2"/>
  <c r="L95" i="2"/>
  <c r="L94" i="2"/>
  <c r="L93" i="2"/>
  <c r="L92" i="2"/>
  <c r="L91" i="2"/>
  <c r="A91" i="2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L90" i="2"/>
  <c r="L87" i="2"/>
  <c r="L84" i="2"/>
  <c r="L82" i="2"/>
  <c r="L81" i="2"/>
  <c r="L80" i="2"/>
  <c r="L79" i="2"/>
  <c r="L78" i="2"/>
  <c r="L77" i="2"/>
  <c r="L70" i="2"/>
  <c r="L69" i="2"/>
  <c r="L68" i="2"/>
  <c r="L67" i="2"/>
  <c r="L66" i="2"/>
  <c r="L65" i="2"/>
  <c r="L61" i="2"/>
  <c r="L59" i="2"/>
  <c r="L58" i="2"/>
  <c r="L56" i="2"/>
  <c r="L55" i="2"/>
  <c r="L54" i="2"/>
  <c r="L52" i="2"/>
  <c r="L51" i="2"/>
  <c r="L50" i="2"/>
  <c r="L49" i="2"/>
  <c r="L48" i="2"/>
  <c r="L47" i="2"/>
  <c r="L46" i="2"/>
  <c r="L45" i="2"/>
  <c r="L44" i="2"/>
  <c r="L42" i="2"/>
  <c r="L40" i="2"/>
  <c r="L36" i="2"/>
  <c r="L35" i="2"/>
  <c r="L34" i="2"/>
  <c r="L33" i="2"/>
  <c r="L32" i="2"/>
  <c r="L31" i="2"/>
  <c r="L30" i="2"/>
  <c r="L29" i="2"/>
  <c r="L28" i="2"/>
  <c r="L26" i="2"/>
  <c r="L25" i="2"/>
  <c r="L23" i="2"/>
  <c r="L22" i="2"/>
  <c r="L21" i="2"/>
  <c r="L18" i="2"/>
  <c r="L15" i="2"/>
  <c r="L14" i="2"/>
  <c r="L13" i="2"/>
  <c r="L11" i="2"/>
  <c r="L8" i="2"/>
  <c r="L7" i="2"/>
  <c r="L6" i="2"/>
  <c r="L5" i="2"/>
  <c r="L4" i="2"/>
  <c r="L3" i="2"/>
  <c r="L116" i="2" l="1"/>
  <c r="K112" i="1"/>
  <c r="J112" i="1"/>
  <c r="I112" i="1"/>
  <c r="H112" i="1"/>
  <c r="G112" i="1"/>
  <c r="F112" i="1"/>
  <c r="E112" i="1"/>
  <c r="D112" i="1"/>
  <c r="C112" i="1"/>
  <c r="L95" i="1"/>
  <c r="L94" i="1"/>
  <c r="L93" i="1"/>
  <c r="L92" i="1"/>
  <c r="L91" i="1"/>
  <c r="L90" i="1"/>
  <c r="L89" i="1"/>
  <c r="L88" i="1"/>
  <c r="L87" i="1"/>
  <c r="A87" i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L86" i="1"/>
  <c r="L83" i="1"/>
  <c r="L80" i="1"/>
  <c r="L78" i="1"/>
  <c r="L77" i="1"/>
  <c r="L76" i="1"/>
  <c r="L75" i="1"/>
  <c r="L74" i="1"/>
  <c r="L73" i="1"/>
  <c r="L70" i="1"/>
  <c r="L69" i="1"/>
  <c r="L68" i="1"/>
  <c r="L67" i="1"/>
  <c r="L66" i="1"/>
  <c r="L65" i="1"/>
  <c r="L61" i="1"/>
  <c r="L59" i="1"/>
  <c r="L58" i="1"/>
  <c r="L56" i="1"/>
  <c r="L55" i="1"/>
  <c r="L54" i="1"/>
  <c r="L52" i="1"/>
  <c r="L51" i="1"/>
  <c r="L50" i="1"/>
  <c r="L49" i="1"/>
  <c r="L48" i="1"/>
  <c r="L47" i="1"/>
  <c r="L46" i="1"/>
  <c r="L45" i="1"/>
  <c r="L44" i="1"/>
  <c r="L42" i="1"/>
  <c r="L40" i="1"/>
  <c r="L36" i="1"/>
  <c r="L35" i="1"/>
  <c r="L34" i="1"/>
  <c r="L33" i="1"/>
  <c r="L32" i="1"/>
  <c r="L31" i="1"/>
  <c r="L30" i="1"/>
  <c r="L29" i="1"/>
  <c r="L28" i="1"/>
  <c r="L26" i="1"/>
  <c r="L25" i="1"/>
  <c r="L23" i="1"/>
  <c r="L22" i="1"/>
  <c r="L21" i="1"/>
  <c r="L18" i="1"/>
  <c r="L15" i="1"/>
  <c r="L14" i="1"/>
  <c r="L13" i="1"/>
  <c r="L11" i="1"/>
  <c r="L8" i="1"/>
  <c r="L7" i="1"/>
  <c r="L6" i="1"/>
  <c r="L5" i="1"/>
  <c r="L4" i="1"/>
  <c r="L3" i="1"/>
  <c r="L112" i="1" l="1"/>
</calcChain>
</file>

<file path=xl/sharedStrings.xml><?xml version="1.0" encoding="utf-8"?>
<sst xmlns="http://schemas.openxmlformats.org/spreadsheetml/2006/main" count="1462" uniqueCount="266">
  <si>
    <t>序號</t>
    <phoneticPr fontId="2" type="noConversion"/>
  </si>
  <si>
    <t xml:space="preserve">(杜威分類法)學科類別 </t>
    <phoneticPr fontId="4" type="noConversion"/>
  </si>
  <si>
    <t>總類000</t>
    <phoneticPr fontId="4" type="noConversion"/>
  </si>
  <si>
    <t>哲學100</t>
    <phoneticPr fontId="4" type="noConversion"/>
  </si>
  <si>
    <t>宗教200</t>
    <phoneticPr fontId="4" type="noConversion"/>
  </si>
  <si>
    <t>社會科學300</t>
    <phoneticPr fontId="4" type="noConversion"/>
  </si>
  <si>
    <t>史地900</t>
    <phoneticPr fontId="4" type="noConversion"/>
  </si>
  <si>
    <t>語文800+400</t>
    <phoneticPr fontId="4" type="noConversion"/>
  </si>
  <si>
    <t>美術700</t>
    <phoneticPr fontId="4" type="noConversion"/>
  </si>
  <si>
    <t>自然科學500</t>
    <phoneticPr fontId="4" type="noConversion"/>
  </si>
  <si>
    <t>應用科學600</t>
    <phoneticPr fontId="4" type="noConversion"/>
  </si>
  <si>
    <t>合計</t>
  </si>
  <si>
    <t>備註</t>
    <phoneticPr fontId="4" type="noConversion"/>
  </si>
  <si>
    <t>敬華備註</t>
    <phoneticPr fontId="2" type="noConversion"/>
  </si>
  <si>
    <t>American Chemical Society</t>
    <phoneticPr fontId="2" type="noConversion"/>
  </si>
  <si>
    <t>暫不可考</t>
    <phoneticPr fontId="2" type="noConversion"/>
  </si>
  <si>
    <t>Annual Review</t>
  </si>
  <si>
    <t>電子書現委託期刊組採購</t>
    <phoneticPr fontId="2" type="noConversion"/>
  </si>
  <si>
    <t>Bentham</t>
    <phoneticPr fontId="2" type="noConversion"/>
  </si>
  <si>
    <t>2018.01新增</t>
    <phoneticPr fontId="2" type="noConversion"/>
  </si>
  <si>
    <t>Bloomsbury</t>
    <phoneticPr fontId="2" type="noConversion"/>
  </si>
  <si>
    <t>2020.01新增</t>
    <phoneticPr fontId="2" type="noConversion"/>
  </si>
  <si>
    <t>Business expert press</t>
    <phoneticPr fontId="4" type="noConversion"/>
  </si>
  <si>
    <t>v(柏婷提供xls檔上有)</t>
    <phoneticPr fontId="2" type="noConversion"/>
  </si>
  <si>
    <t>Cambria</t>
    <phoneticPr fontId="2" type="noConversion"/>
  </si>
  <si>
    <t>2015年新增</t>
    <phoneticPr fontId="2" type="noConversion"/>
  </si>
  <si>
    <t>Cambridge Companions Online</t>
    <phoneticPr fontId="4" type="noConversion"/>
  </si>
  <si>
    <t xml:space="preserve">2016.10整合為Cambridge Core平台 </t>
    <phoneticPr fontId="2" type="noConversion"/>
  </si>
  <si>
    <t>Cambridge eBook Collection</t>
    <phoneticPr fontId="4" type="noConversion"/>
  </si>
  <si>
    <t>v</t>
    <phoneticPr fontId="2" type="noConversion"/>
  </si>
  <si>
    <t>Cambridge Books Online</t>
    <phoneticPr fontId="4" type="noConversion"/>
  </si>
  <si>
    <t>Chadwyck-Healey Literature Collections (CLC)</t>
    <phoneticPr fontId="2" type="noConversion"/>
  </si>
  <si>
    <t>原16,300</t>
    <phoneticPr fontId="2" type="noConversion"/>
  </si>
  <si>
    <t>國科會v</t>
    <phoneticPr fontId="2" type="noConversion"/>
  </si>
  <si>
    <t>Columbia University Press</t>
    <phoneticPr fontId="4" type="noConversion"/>
  </si>
  <si>
    <t>CRCnetBASE</t>
    <phoneticPr fontId="4" type="noConversion"/>
  </si>
  <si>
    <t>De Gruyter</t>
    <phoneticPr fontId="2" type="noConversion"/>
  </si>
  <si>
    <t>Dictionary of Canadian Biography Online   </t>
    <phoneticPr fontId="4" type="noConversion"/>
  </si>
  <si>
    <t>EAI</t>
  </si>
  <si>
    <t>原72,000</t>
    <phoneticPr fontId="2" type="noConversion"/>
  </si>
  <si>
    <t>2017.02轉換成Proquest Ebook Central平台</t>
    <phoneticPr fontId="2" type="noConversion"/>
  </si>
  <si>
    <t>ECCO</t>
  </si>
  <si>
    <t>EEBO</t>
  </si>
  <si>
    <t>原125,000</t>
    <phoneticPr fontId="2" type="noConversion"/>
  </si>
  <si>
    <t>Elsevier</t>
    <phoneticPr fontId="4" type="noConversion"/>
  </si>
  <si>
    <t>Emerald</t>
    <phoneticPr fontId="4" type="noConversion"/>
  </si>
  <si>
    <t>Emerging Markets Case Studies Collection</t>
    <phoneticPr fontId="4" type="noConversion"/>
  </si>
  <si>
    <t>和Emerald同平台</t>
    <phoneticPr fontId="2" type="noConversion"/>
  </si>
  <si>
    <t>Free Medical Journals</t>
    <phoneticPr fontId="2" type="noConversion"/>
  </si>
  <si>
    <t>OA ebook 2014.1 更新數量</t>
    <phoneticPr fontId="2" type="noConversion"/>
  </si>
  <si>
    <t>Gale</t>
  </si>
  <si>
    <t>Greenwood ( ABC-CLIO)</t>
    <phoneticPr fontId="4" type="noConversion"/>
  </si>
  <si>
    <t>Hyread西文</t>
    <phoneticPr fontId="4" type="noConversion"/>
  </si>
  <si>
    <t>IOP</t>
    <phoneticPr fontId="2" type="noConversion"/>
  </si>
  <si>
    <t>2019.02新增</t>
    <phoneticPr fontId="2" type="noConversion"/>
  </si>
  <si>
    <t>IOS</t>
    <phoneticPr fontId="4" type="noConversion"/>
  </si>
  <si>
    <t>IGI (Info-sci)</t>
    <phoneticPr fontId="4" type="noConversion"/>
  </si>
  <si>
    <t>IGP(IG Publishing)</t>
    <phoneticPr fontId="2" type="noConversion"/>
  </si>
  <si>
    <t>IntechOpen</t>
    <phoneticPr fontId="2" type="noConversion"/>
  </si>
  <si>
    <t>2019.04新增OA ebook</t>
    <phoneticPr fontId="2" type="noConversion"/>
  </si>
  <si>
    <t>iRead西文</t>
    <phoneticPr fontId="2" type="noConversion"/>
  </si>
  <si>
    <t>2019.12新增</t>
    <phoneticPr fontId="2" type="noConversion"/>
  </si>
  <si>
    <t>JSTOR</t>
    <phoneticPr fontId="2" type="noConversion"/>
  </si>
  <si>
    <t>L&amp;B for dummies</t>
    <phoneticPr fontId="4" type="noConversion"/>
  </si>
  <si>
    <t>L&amp;B 西文</t>
    <phoneticPr fontId="2" type="noConversion"/>
  </si>
  <si>
    <t>Literature Online</t>
  </si>
  <si>
    <t>The Making of Modern Law (MMLT)</t>
    <phoneticPr fontId="2" type="noConversion"/>
  </si>
  <si>
    <t>The Marking of Modern LawTrials (MOML)</t>
    <phoneticPr fontId="2" type="noConversion"/>
  </si>
  <si>
    <t>McGraw-Hill</t>
    <phoneticPr fontId="4" type="noConversion"/>
  </si>
  <si>
    <t xml:space="preserve">Methods in Enzymology </t>
    <phoneticPr fontId="4" type="noConversion"/>
  </si>
  <si>
    <t>momentum press</t>
    <phoneticPr fontId="4" type="noConversion"/>
  </si>
  <si>
    <t>MOMW</t>
  </si>
  <si>
    <t>Myilibrary</t>
    <phoneticPr fontId="4" type="noConversion"/>
  </si>
  <si>
    <t>NCHU Institutional Repository(本校機構典藏)</t>
    <phoneticPr fontId="4" type="noConversion"/>
  </si>
  <si>
    <t xml:space="preserve">NetLibrary </t>
    <phoneticPr fontId="4" type="noConversion"/>
  </si>
  <si>
    <t>飛資得醫學(Ovid、Karger、Informa)</t>
    <phoneticPr fontId="4" type="noConversion"/>
  </si>
  <si>
    <t>Oxford</t>
    <phoneticPr fontId="4" type="noConversion"/>
  </si>
  <si>
    <t>DDC-PQDT</t>
    <phoneticPr fontId="4" type="noConversion"/>
  </si>
  <si>
    <t>MARC檔無分類號</t>
    <phoneticPr fontId="2" type="noConversion"/>
  </si>
  <si>
    <t>Palgrave connect eBooks</t>
    <phoneticPr fontId="4" type="noConversion"/>
  </si>
  <si>
    <t>Peter Lang</t>
    <phoneticPr fontId="2" type="noConversion"/>
  </si>
  <si>
    <t>2018.12新增</t>
    <phoneticPr fontId="2" type="noConversion"/>
  </si>
  <si>
    <t>Project Muse Collection</t>
    <phoneticPr fontId="2" type="noConversion"/>
  </si>
  <si>
    <t>2013年新增</t>
    <phoneticPr fontId="2" type="noConversion"/>
  </si>
  <si>
    <t>ResearchGate</t>
    <phoneticPr fontId="2" type="noConversion"/>
  </si>
  <si>
    <t>2019.03新增OA ebook</t>
    <phoneticPr fontId="2" type="noConversion"/>
  </si>
  <si>
    <t xml:space="preserve">RSC ebook collection </t>
    <phoneticPr fontId="4" type="noConversion"/>
  </si>
  <si>
    <t>Sage</t>
  </si>
  <si>
    <t>Siam</t>
  </si>
  <si>
    <t>Social Theory (SOTH)</t>
  </si>
  <si>
    <t>原223</t>
    <phoneticPr fontId="2" type="noConversion"/>
  </si>
  <si>
    <t>vSpringerLink</t>
    <phoneticPr fontId="2" type="noConversion"/>
  </si>
  <si>
    <t>Springer Publishing</t>
    <phoneticPr fontId="2" type="noConversion"/>
  </si>
  <si>
    <t>2013年新增(IGP子平台?)</t>
    <phoneticPr fontId="2" type="noConversion"/>
  </si>
  <si>
    <t>U.S. Supreme Court Records and Briefs (SCRB)</t>
    <phoneticPr fontId="2" type="noConversion"/>
  </si>
  <si>
    <t>Taylor＆Francis</t>
    <phoneticPr fontId="4" type="noConversion"/>
  </si>
  <si>
    <t xml:space="preserve">TEBNet </t>
    <phoneticPr fontId="4" type="noConversion"/>
  </si>
  <si>
    <t>原Netlibrary現EBSCO</t>
    <phoneticPr fontId="2" type="noConversion"/>
  </si>
  <si>
    <r>
      <t>TEBNet</t>
    </r>
    <r>
      <rPr>
        <b/>
        <sz val="12"/>
        <rFont val="標楷體"/>
        <family val="4"/>
        <charset val="136"/>
      </rPr>
      <t>倍增</t>
    </r>
  </si>
  <si>
    <t>Times Literary Supplement Centenary Archive (TLSCA)</t>
    <phoneticPr fontId="2" type="noConversion"/>
  </si>
  <si>
    <t>UDN西文</t>
    <phoneticPr fontId="2" type="noConversion"/>
  </si>
  <si>
    <t>2019.11新增</t>
    <phoneticPr fontId="2" type="noConversion"/>
  </si>
  <si>
    <t>Wiley</t>
    <phoneticPr fontId="4" type="noConversion"/>
  </si>
  <si>
    <t>V</t>
    <phoneticPr fontId="2" type="noConversion"/>
  </si>
  <si>
    <t>Woodhead</t>
    <phoneticPr fontId="2" type="noConversion"/>
  </si>
  <si>
    <t xml:space="preserve">World Scientific </t>
    <phoneticPr fontId="4" type="noConversion"/>
  </si>
  <si>
    <t>University of Cambridge</t>
    <phoneticPr fontId="4" type="noConversion"/>
  </si>
  <si>
    <t>OA ebook</t>
    <phoneticPr fontId="2" type="noConversion"/>
  </si>
  <si>
    <t>University of Georgia</t>
    <phoneticPr fontId="2" type="noConversion"/>
  </si>
  <si>
    <t>(中國圖書分類法)學科類別</t>
    <phoneticPr fontId="2" type="noConversion"/>
  </si>
  <si>
    <t>社會科學500</t>
    <phoneticPr fontId="4" type="noConversion"/>
  </si>
  <si>
    <t>史地600+700</t>
    <phoneticPr fontId="4" type="noConversion"/>
  </si>
  <si>
    <t>語文800</t>
    <phoneticPr fontId="4" type="noConversion"/>
  </si>
  <si>
    <t>美術900</t>
    <phoneticPr fontId="4" type="noConversion"/>
  </si>
  <si>
    <t>自然科學300</t>
    <phoneticPr fontId="4" type="noConversion"/>
  </si>
  <si>
    <t>應用科學400</t>
    <phoneticPr fontId="4" type="noConversion"/>
  </si>
  <si>
    <t>airitiBooks 華藝中文電子書</t>
    <phoneticPr fontId="4" type="noConversion"/>
  </si>
  <si>
    <t>2016.12改名為iRead eBook</t>
    <phoneticPr fontId="2" type="noConversion"/>
  </si>
  <si>
    <t>Hyread中文</t>
    <phoneticPr fontId="4" type="noConversion"/>
  </si>
  <si>
    <t>L&amp;B中文</t>
    <phoneticPr fontId="4" type="noConversion"/>
  </si>
  <si>
    <t>McGraw-Hill中文</t>
    <phoneticPr fontId="4" type="noConversion"/>
  </si>
  <si>
    <t>TAO中文</t>
    <phoneticPr fontId="2" type="noConversion"/>
  </si>
  <si>
    <t>UDN中文</t>
    <phoneticPr fontId="2" type="noConversion"/>
  </si>
  <si>
    <t>北大方正</t>
  </si>
  <si>
    <t>為現有中華數字書苑</t>
    <phoneticPr fontId="2" type="noConversion"/>
  </si>
  <si>
    <t>方正電子書</t>
    <phoneticPr fontId="4" type="noConversion"/>
  </si>
  <si>
    <t>日治時期臺灣農業史料卒業報文</t>
    <phoneticPr fontId="2" type="noConversion"/>
  </si>
  <si>
    <t>日治時期臺灣圖書全文影像系統</t>
    <phoneticPr fontId="2" type="noConversion"/>
  </si>
  <si>
    <t>本校碩士論文</t>
    <phoneticPr fontId="2" type="noConversion"/>
  </si>
  <si>
    <t>每年8月更新</t>
    <phoneticPr fontId="2" type="noConversion"/>
  </si>
  <si>
    <t>中國基本古籍庫</t>
    <phoneticPr fontId="4" type="noConversion"/>
  </si>
  <si>
    <t>中華民國圖書館年鑑</t>
    <phoneticPr fontId="2" type="noConversion"/>
  </si>
  <si>
    <t>本校教師升等著作</t>
    <phoneticPr fontId="2" type="noConversion"/>
  </si>
  <si>
    <t>電子書連結於每筆書目856段</t>
    <phoneticPr fontId="2" type="noConversion"/>
  </si>
  <si>
    <t>台北市統計年報、要覽、摘要</t>
    <phoneticPr fontId="2" type="noConversion"/>
  </si>
  <si>
    <t>OA ebook，電子書連結於紙本書目856段</t>
    <phoneticPr fontId="2" type="noConversion"/>
  </si>
  <si>
    <t>台北市稅捐統計年報</t>
    <phoneticPr fontId="2" type="noConversion"/>
  </si>
  <si>
    <t>台北市工務統計年報</t>
    <phoneticPr fontId="2" type="noConversion"/>
  </si>
  <si>
    <t>臺北市教育統計</t>
    <phoneticPr fontId="2" type="noConversion"/>
  </si>
  <si>
    <t>臺北市衛生統計年報</t>
    <phoneticPr fontId="2" type="noConversion"/>
  </si>
  <si>
    <t>台中市統計年報</t>
  </si>
  <si>
    <t>臺北市立圖書館推廣活動彙編</t>
    <phoneticPr fontId="2" type="noConversion"/>
  </si>
  <si>
    <t>101年少年兒童犯罪概況及其分析</t>
    <phoneticPr fontId="2" type="noConversion"/>
  </si>
  <si>
    <t>勞動情勢統計要覽</t>
  </si>
  <si>
    <t>科學技術統計要覽</t>
    <phoneticPr fontId="2" type="noConversion"/>
  </si>
  <si>
    <t>國立歷史博物館學報</t>
    <phoneticPr fontId="2" type="noConversion"/>
  </si>
  <si>
    <t>國立歷史博物館年報</t>
    <phoneticPr fontId="2" type="noConversion"/>
  </si>
  <si>
    <t>台灣區各級農會年報</t>
    <phoneticPr fontId="2" type="noConversion"/>
  </si>
  <si>
    <t>2018.07新增</t>
    <phoneticPr fontId="2" type="noConversion"/>
  </si>
  <si>
    <t>OA ebook，電子書連結於紙本書目856段(書目系統號5207653)</t>
    <phoneticPr fontId="2" type="noConversion"/>
  </si>
  <si>
    <t>農業統計年報</t>
    <phoneticPr fontId="2" type="noConversion"/>
  </si>
  <si>
    <t>OA ebook，電子書連結於紙本書目856段(書目系統號5242516)</t>
    <phoneticPr fontId="2" type="noConversion"/>
  </si>
  <si>
    <t>林業統計</t>
    <phoneticPr fontId="2" type="noConversion"/>
  </si>
  <si>
    <t>OA ebook，電子書連結於紙本書目856段(書目系統號5150115, 5210519)</t>
    <phoneticPr fontId="2" type="noConversion"/>
  </si>
  <si>
    <t>台閩地區漁業統計年報</t>
    <phoneticPr fontId="2" type="noConversion"/>
  </si>
  <si>
    <t>OA ebook，電子書連結於紙本書目856段(書目系統號5180303)</t>
    <phoneticPr fontId="2" type="noConversion"/>
  </si>
  <si>
    <t>中華民國...水利統計年報</t>
    <phoneticPr fontId="2" type="noConversion"/>
  </si>
  <si>
    <t>OA ebook，電子書連結於紙本書目856段(5147095)</t>
    <phoneticPr fontId="2" type="noConversion"/>
  </si>
  <si>
    <t>中華民國環境保護統計年報</t>
    <phoneticPr fontId="2" type="noConversion"/>
  </si>
  <si>
    <t>OA ebook，電子書連結於紙本書目856段(5298253)</t>
    <phoneticPr fontId="2" type="noConversion"/>
  </si>
  <si>
    <t>中華民國．．．出版年鑑</t>
    <phoneticPr fontId="2" type="noConversion"/>
  </si>
  <si>
    <t>OA ebook，電子書連結於紙本書目856段(5054827)</t>
    <phoneticPr fontId="2" type="noConversion"/>
  </si>
  <si>
    <t>中華民國統計年鑑</t>
    <phoneticPr fontId="2" type="noConversion"/>
  </si>
  <si>
    <t>OA ebook，電子書連結於紙本書目856段(5006933)</t>
    <phoneticPr fontId="2" type="noConversion"/>
  </si>
  <si>
    <t>中華民國農產貿易統計要覽</t>
    <phoneticPr fontId="2" type="noConversion"/>
  </si>
  <si>
    <t>OA ebook，電子書連結於紙本書目856段(5063031)</t>
    <phoneticPr fontId="2" type="noConversion"/>
  </si>
  <si>
    <t>中華民國...年內政統計年報</t>
    <phoneticPr fontId="2" type="noConversion"/>
  </si>
  <si>
    <t>OA ebook，電子書連結於紙本書目856段(5110062)</t>
    <phoneticPr fontId="2" type="noConversion"/>
  </si>
  <si>
    <t>老子大道溥及网</t>
    <phoneticPr fontId="2" type="noConversion"/>
  </si>
  <si>
    <t>2018.10新增</t>
    <phoneticPr fontId="2" type="noConversion"/>
  </si>
  <si>
    <t>OA ebook</t>
  </si>
  <si>
    <t>本校中文贈書</t>
    <phoneticPr fontId="2" type="noConversion"/>
  </si>
  <si>
    <t>2019.07新增</t>
    <phoneticPr fontId="2" type="noConversion"/>
  </si>
  <si>
    <t>OA ebook，PDF贈書</t>
    <phoneticPr fontId="2" type="noConversion"/>
  </si>
  <si>
    <t>CNKI醫藥電子書</t>
    <phoneticPr fontId="2" type="noConversion"/>
  </si>
  <si>
    <t>2019.10新增</t>
    <phoneticPr fontId="2" type="noConversion"/>
  </si>
  <si>
    <t>電子書資料庫種數 :107種</t>
    <phoneticPr fontId="4" type="noConversion"/>
  </si>
  <si>
    <t>中文 : 訂購9種，免費30種</t>
    <phoneticPr fontId="4" type="noConversion"/>
  </si>
  <si>
    <t>西文 : 訂購54種，免費14種</t>
    <phoneticPr fontId="4" type="noConversion"/>
  </si>
  <si>
    <t>中興大學電子書統計(2021年01月)</t>
    <phoneticPr fontId="2" type="noConversion"/>
  </si>
  <si>
    <t>39筆</t>
    <phoneticPr fontId="2" type="noConversion"/>
  </si>
  <si>
    <t>電子書項目</t>
    <phoneticPr fontId="2" type="noConversion"/>
  </si>
  <si>
    <t>筆數</t>
    <phoneticPr fontId="2" type="noConversion"/>
  </si>
  <si>
    <t>系統號區間</t>
    <phoneticPr fontId="2" type="noConversion"/>
  </si>
  <si>
    <t>（007274820-007274858）</t>
    <phoneticPr fontId="2" type="noConversion"/>
  </si>
  <si>
    <t xml:space="preserve">IGP(IG Publishing)             </t>
    <phoneticPr fontId="2" type="noConversion"/>
  </si>
  <si>
    <t>Springer</t>
    <phoneticPr fontId="2" type="noConversion"/>
  </si>
  <si>
    <t xml:space="preserve">Springer           </t>
    <phoneticPr fontId="2" type="noConversion"/>
  </si>
  <si>
    <t>Greenwood ( ABC-CLIO)</t>
    <phoneticPr fontId="2" type="noConversion"/>
  </si>
  <si>
    <t>19筆</t>
    <phoneticPr fontId="2" type="noConversion"/>
  </si>
  <si>
    <t>（007275637-007275655）</t>
    <phoneticPr fontId="2" type="noConversion"/>
  </si>
  <si>
    <t xml:space="preserve">Bloomsbury       </t>
    <phoneticPr fontId="2" type="noConversion"/>
  </si>
  <si>
    <t xml:space="preserve">Elsevier          </t>
    <phoneticPr fontId="2" type="noConversion"/>
  </si>
  <si>
    <t>5筆</t>
    <phoneticPr fontId="2" type="noConversion"/>
  </si>
  <si>
    <t>（007275663-007275667）</t>
    <phoneticPr fontId="2" type="noConversion"/>
  </si>
  <si>
    <t xml:space="preserve">IGI (Info-sci)       </t>
    <phoneticPr fontId="2" type="noConversion"/>
  </si>
  <si>
    <t>IOS</t>
    <phoneticPr fontId="2" type="noConversion"/>
  </si>
  <si>
    <t>4筆</t>
    <phoneticPr fontId="2" type="noConversion"/>
  </si>
  <si>
    <t>（007275722-007275725）</t>
    <phoneticPr fontId="2" type="noConversion"/>
  </si>
  <si>
    <t>Taylor＆Francis</t>
    <phoneticPr fontId="2" type="noConversion"/>
  </si>
  <si>
    <t>1筆</t>
    <phoneticPr fontId="2" type="noConversion"/>
  </si>
  <si>
    <t>Wiley</t>
    <phoneticPr fontId="2" type="noConversion"/>
  </si>
  <si>
    <t>Bentham</t>
    <phoneticPr fontId="2" type="noConversion"/>
  </si>
  <si>
    <t>3筆</t>
    <phoneticPr fontId="2" type="noConversion"/>
  </si>
  <si>
    <t>（007276084-007276086）</t>
    <phoneticPr fontId="2" type="noConversion"/>
  </si>
  <si>
    <t>67筆</t>
    <phoneticPr fontId="2" type="noConversion"/>
  </si>
  <si>
    <t>（007275726-007275774, 007276087-007276104）</t>
    <phoneticPr fontId="2" type="noConversion"/>
  </si>
  <si>
    <t xml:space="preserve">World Scientific </t>
    <phoneticPr fontId="2" type="noConversion"/>
  </si>
  <si>
    <t>30筆</t>
    <phoneticPr fontId="2" type="noConversion"/>
  </si>
  <si>
    <t>（007276105-007276134）</t>
    <phoneticPr fontId="2" type="noConversion"/>
  </si>
  <si>
    <t>IGI (Info-sci)</t>
    <phoneticPr fontId="2" type="noConversion"/>
  </si>
  <si>
    <t>54筆</t>
    <phoneticPr fontId="2" type="noConversion"/>
  </si>
  <si>
    <t>（007275668-007275721）</t>
    <phoneticPr fontId="2" type="noConversion"/>
  </si>
  <si>
    <t>738筆</t>
    <phoneticPr fontId="2" type="noConversion"/>
  </si>
  <si>
    <t>（007274859-007275596）</t>
    <phoneticPr fontId="2" type="noConversion"/>
  </si>
  <si>
    <t>（007276670</t>
    <phoneticPr fontId="2" type="noConversion"/>
  </si>
  <si>
    <t>8筆</t>
    <phoneticPr fontId="2" type="noConversion"/>
  </si>
  <si>
    <t>2016.10整合為Cambridge Core平台 (主統計)</t>
    <phoneticPr fontId="2" type="noConversion"/>
  </si>
  <si>
    <t>Ebrary-&gt;EBL(ebook library)-&gt;ProQuest</t>
    <phoneticPr fontId="2" type="noConversion"/>
  </si>
  <si>
    <t>Cambridge Books Online</t>
    <phoneticPr fontId="2" type="noConversion"/>
  </si>
  <si>
    <t>ProQuest</t>
    <phoneticPr fontId="2" type="noConversion"/>
  </si>
  <si>
    <t>（007276669</t>
    <phoneticPr fontId="2" type="noConversion"/>
  </si>
  <si>
    <t>Hyread中文</t>
    <phoneticPr fontId="2" type="noConversion"/>
  </si>
  <si>
    <t xml:space="preserve">UDN中文                          </t>
    <phoneticPr fontId="2" type="noConversion"/>
  </si>
  <si>
    <t>（007275656-007275662, 007275775(OA資源)）</t>
    <phoneticPr fontId="2" type="noConversion"/>
  </si>
  <si>
    <t>146筆</t>
    <phoneticPr fontId="2" type="noConversion"/>
  </si>
  <si>
    <t>（007276503-007276648）</t>
    <phoneticPr fontId="2" type="noConversion"/>
  </si>
  <si>
    <t>368筆</t>
    <phoneticPr fontId="2" type="noConversion"/>
  </si>
  <si>
    <t>（007276135-007276485, 007276486-007276502）</t>
    <phoneticPr fontId="2" type="noConversion"/>
  </si>
  <si>
    <t>7筆</t>
    <phoneticPr fontId="2" type="noConversion"/>
  </si>
  <si>
    <t>（007276077-007276083）</t>
    <phoneticPr fontId="2" type="noConversion"/>
  </si>
  <si>
    <t>（007276922-007276926）</t>
    <phoneticPr fontId="2" type="noConversion"/>
  </si>
  <si>
    <t>（007277518</t>
    <phoneticPr fontId="2" type="noConversion"/>
  </si>
  <si>
    <t>WHO</t>
    <phoneticPr fontId="2" type="noConversion"/>
  </si>
  <si>
    <t>2021.02新增OA ebook</t>
    <phoneticPr fontId="2" type="noConversion"/>
  </si>
  <si>
    <t>CIFOR</t>
    <phoneticPr fontId="2" type="noConversion"/>
  </si>
  <si>
    <t>Cornell University Library e-commons eBook</t>
    <phoneticPr fontId="2" type="noConversion"/>
  </si>
  <si>
    <t>FAO</t>
    <phoneticPr fontId="2" type="noConversion"/>
  </si>
  <si>
    <t>（007277519</t>
  </si>
  <si>
    <t>（007277520</t>
  </si>
  <si>
    <t>（007277521</t>
  </si>
  <si>
    <t>（007277522</t>
  </si>
  <si>
    <r>
      <t>電子書資料庫種數 :</t>
    </r>
    <r>
      <rPr>
        <sz val="12"/>
        <color rgb="FFFF0000"/>
        <rFont val="標楷體"/>
        <family val="4"/>
        <charset val="136"/>
      </rPr>
      <t>111</t>
    </r>
    <r>
      <rPr>
        <sz val="12"/>
        <rFont val="標楷體"/>
        <family val="4"/>
        <charset val="136"/>
      </rPr>
      <t>種</t>
    </r>
    <phoneticPr fontId="4" type="noConversion"/>
  </si>
  <si>
    <r>
      <t>西文 : 訂購54種，免費</t>
    </r>
    <r>
      <rPr>
        <sz val="12"/>
        <color rgb="FFFF0000"/>
        <rFont val="標楷體"/>
        <family val="4"/>
        <charset val="136"/>
      </rPr>
      <t>17</t>
    </r>
    <r>
      <rPr>
        <sz val="12"/>
        <rFont val="標楷體"/>
        <family val="4"/>
        <charset val="136"/>
      </rPr>
      <t>種</t>
    </r>
    <phoneticPr fontId="4" type="noConversion"/>
  </si>
  <si>
    <t>中興大學電子書統計(2021年02月)</t>
    <phoneticPr fontId="2" type="noConversion"/>
  </si>
  <si>
    <t>中興大學電子書統計(2021年03月)</t>
    <phoneticPr fontId="2" type="noConversion"/>
  </si>
  <si>
    <t>電子書資料庫種數 :111種</t>
    <phoneticPr fontId="4" type="noConversion"/>
  </si>
  <si>
    <t>西文 : 訂購54種，免費17種</t>
    <phoneticPr fontId="4" type="noConversion"/>
  </si>
  <si>
    <t>（007278746</t>
    <phoneticPr fontId="2" type="noConversion"/>
  </si>
  <si>
    <t>（007279678-007279710）</t>
    <phoneticPr fontId="2" type="noConversion"/>
  </si>
  <si>
    <t>33筆</t>
    <phoneticPr fontId="2" type="noConversion"/>
  </si>
  <si>
    <t>2303筆</t>
    <phoneticPr fontId="2" type="noConversion"/>
  </si>
  <si>
    <t>（007278055-007278745）, （007279720-007280587）, （007280589-007281332）</t>
    <phoneticPr fontId="2" type="noConversion"/>
  </si>
  <si>
    <t>Cambridge Books Online</t>
  </si>
  <si>
    <t>240筆</t>
    <phoneticPr fontId="2" type="noConversion"/>
  </si>
  <si>
    <t>（007281422-007281661）</t>
    <phoneticPr fontId="2" type="noConversion"/>
  </si>
  <si>
    <t>Project Gutenberg eBook</t>
    <phoneticPr fontId="2" type="noConversion"/>
  </si>
  <si>
    <t>2021.04新增OA ebook</t>
    <phoneticPr fontId="2" type="noConversion"/>
  </si>
  <si>
    <r>
      <t>西文 : 訂購54種，免費</t>
    </r>
    <r>
      <rPr>
        <sz val="12"/>
        <color rgb="FFFF0000"/>
        <rFont val="標楷體"/>
        <family val="4"/>
        <charset val="136"/>
      </rPr>
      <t>18</t>
    </r>
    <r>
      <rPr>
        <sz val="12"/>
        <rFont val="標楷體"/>
        <family val="4"/>
        <charset val="136"/>
      </rPr>
      <t>種</t>
    </r>
    <phoneticPr fontId="4" type="noConversion"/>
  </si>
  <si>
    <t>（007281665</t>
    <phoneticPr fontId="2" type="noConversion"/>
  </si>
  <si>
    <t>中興大學電子書統計(2021年04月)</t>
    <phoneticPr fontId="2" type="noConversion"/>
  </si>
  <si>
    <t>中興大學電子書統計(2021年05月)</t>
    <phoneticPr fontId="2" type="noConversion"/>
  </si>
  <si>
    <t>1,116筆</t>
    <phoneticPr fontId="2" type="noConversion"/>
  </si>
  <si>
    <t>（007282642-007283757）</t>
    <phoneticPr fontId="2" type="noConversion"/>
  </si>
  <si>
    <t>中文</t>
    <phoneticPr fontId="2" type="noConversion"/>
  </si>
  <si>
    <t>西文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</si>
</sst>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0_ "/>
  </numFmts>
  <fonts count="16">
    <font>
      <sz val="12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0"/>
      <color theme="1"/>
      <name val="標楷體"/>
      <family val="4"/>
      <charset val="136"/>
    </font>
    <font>
      <sz val="9"/>
      <name val="新細明體"/>
      <family val="1"/>
      <charset val="136"/>
    </font>
    <font>
      <b/>
      <sz val="10"/>
      <name val="標楷體"/>
      <family val="4"/>
      <charset val="136"/>
    </font>
    <font>
      <b/>
      <sz val="12"/>
      <name val="標楷體"/>
      <family val="4"/>
      <charset val="136"/>
    </font>
    <font>
      <sz val="12"/>
      <name val="標楷體"/>
      <family val="4"/>
      <charset val="136"/>
    </font>
    <font>
      <sz val="12"/>
      <color indexed="10"/>
      <name val="標楷體"/>
      <family val="4"/>
      <charset val="136"/>
    </font>
    <font>
      <sz val="12"/>
      <color indexed="12"/>
      <name val="標楷體"/>
      <family val="4"/>
      <charset val="136"/>
    </font>
    <font>
      <sz val="12"/>
      <color theme="4"/>
      <name val="標楷體"/>
      <family val="4"/>
      <charset val="136"/>
    </font>
    <font>
      <sz val="12"/>
      <name val="新細明體"/>
      <family val="2"/>
      <charset val="136"/>
      <scheme val="minor"/>
    </font>
    <font>
      <b/>
      <sz val="12"/>
      <color rgb="FF00B050"/>
      <name val="標楷體"/>
      <family val="4"/>
      <charset val="136"/>
    </font>
    <font>
      <sz val="6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b/>
      <sz val="12"/>
      <color rgb="FF00B050"/>
      <name val="新細明體"/>
      <family val="2"/>
      <charset val="13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3" fillId="2" borderId="0" xfId="0" applyFont="1" applyFill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176" fontId="7" fillId="0" borderId="2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8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176" fontId="7" fillId="0" borderId="2" xfId="0" applyNumberFormat="1" applyFont="1" applyFill="1" applyBorder="1" applyAlignment="1">
      <alignment horizontal="right" vertical="center" shrinkToFit="1"/>
    </xf>
    <xf numFmtId="176" fontId="10" fillId="0" borderId="2" xfId="0" applyNumberFormat="1" applyFont="1" applyFill="1" applyBorder="1" applyAlignment="1">
      <alignment horizontal="right" vertical="center"/>
    </xf>
    <xf numFmtId="176" fontId="1" fillId="0" borderId="2" xfId="0" applyNumberFormat="1" applyFont="1" applyFill="1" applyBorder="1" applyAlignment="1">
      <alignment horizontal="right" vertical="center"/>
    </xf>
    <xf numFmtId="177" fontId="1" fillId="0" borderId="3" xfId="0" applyNumberFormat="1" applyFont="1" applyFill="1" applyBorder="1" applyAlignment="1">
      <alignment horizontal="right" vertical="center"/>
    </xf>
    <xf numFmtId="177" fontId="1" fillId="0" borderId="4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176" fontId="1" fillId="0" borderId="0" xfId="0" applyNumberFormat="1" applyFont="1" applyFill="1" applyAlignment="1">
      <alignment horizontal="left" vertical="center"/>
    </xf>
    <xf numFmtId="176" fontId="7" fillId="0" borderId="1" xfId="0" applyNumberFormat="1" applyFont="1" applyFill="1" applyBorder="1" applyAlignment="1">
      <alignment horizontal="right" vertical="center"/>
    </xf>
    <xf numFmtId="176" fontId="12" fillId="0" borderId="1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horizontal="left" vertical="center"/>
    </xf>
    <xf numFmtId="176" fontId="7" fillId="0" borderId="0" xfId="0" applyNumberFormat="1" applyFont="1" applyFill="1" applyBorder="1" applyAlignment="1">
      <alignment horizontal="right" vertical="center"/>
    </xf>
    <xf numFmtId="176" fontId="12" fillId="0" borderId="0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left" vertical="top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top"/>
    </xf>
    <xf numFmtId="0" fontId="13" fillId="0" borderId="0" xfId="0" applyFont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0" fontId="1" fillId="3" borderId="0" xfId="0" applyFont="1" applyFill="1" applyAlignment="1">
      <alignment horizontal="right" vertical="center"/>
    </xf>
    <xf numFmtId="176" fontId="7" fillId="3" borderId="2" xfId="0" applyNumberFormat="1" applyFont="1" applyFill="1" applyBorder="1" applyAlignment="1">
      <alignment horizontal="right" vertical="center"/>
    </xf>
    <xf numFmtId="0" fontId="7" fillId="3" borderId="0" xfId="0" applyFont="1" applyFill="1" applyAlignment="1">
      <alignment horizontal="left" vertical="center"/>
    </xf>
    <xf numFmtId="0" fontId="0" fillId="3" borderId="0" xfId="0" applyFill="1">
      <alignment vertical="center"/>
    </xf>
    <xf numFmtId="176" fontId="14" fillId="3" borderId="2" xfId="0" applyNumberFormat="1" applyFont="1" applyFill="1" applyBorder="1" applyAlignment="1">
      <alignment horizontal="right" vertical="center"/>
    </xf>
    <xf numFmtId="176" fontId="14" fillId="0" borderId="2" xfId="0" applyNumberFormat="1" applyFont="1" applyFill="1" applyBorder="1" applyAlignment="1">
      <alignment horizontal="right" vertical="center"/>
    </xf>
    <xf numFmtId="0" fontId="8" fillId="3" borderId="0" xfId="0" applyFont="1" applyFill="1" applyAlignment="1">
      <alignment horizontal="right" vertical="center"/>
    </xf>
    <xf numFmtId="0" fontId="1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right" vertical="center"/>
    </xf>
    <xf numFmtId="0" fontId="11" fillId="3" borderId="0" xfId="0" applyFont="1" applyFill="1">
      <alignment vertical="center"/>
    </xf>
    <xf numFmtId="176" fontId="12" fillId="0" borderId="0" xfId="0" applyNumberFormat="1" applyFont="1" applyFill="1" applyBorder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176" fontId="12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176" fontId="12" fillId="0" borderId="0" xfId="0" applyNumberFormat="1" applyFont="1" applyFill="1" applyBorder="1" applyAlignment="1">
      <alignment horizontal="left" vertical="center"/>
    </xf>
    <xf numFmtId="0" fontId="11" fillId="0" borderId="0" xfId="0" applyFont="1" applyFill="1">
      <alignment vertical="center"/>
    </xf>
    <xf numFmtId="177" fontId="7" fillId="0" borderId="3" xfId="0" applyNumberFormat="1" applyFont="1" applyFill="1" applyBorder="1" applyAlignment="1">
      <alignment horizontal="right" vertical="center"/>
    </xf>
    <xf numFmtId="177" fontId="7" fillId="0" borderId="4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76" fontId="12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176" fontId="12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176" fontId="12" fillId="0" borderId="0" xfId="0" applyNumberFormat="1" applyFont="1" applyFill="1" applyBorder="1" applyAlignment="1">
      <alignment horizontal="left" vertical="center"/>
    </xf>
    <xf numFmtId="0" fontId="15" fillId="0" borderId="0" xfId="0" applyFont="1" applyAlignme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7"/>
  <sheetViews>
    <sheetView zoomScale="90" zoomScaleNormal="90" workbookViewId="0">
      <pane ySplit="2" topLeftCell="A105" activePane="bottomLeft" state="frozen"/>
      <selection pane="bottomLeft" activeCell="B117" sqref="B117"/>
    </sheetView>
  </sheetViews>
  <sheetFormatPr defaultRowHeight="16.2"/>
  <cols>
    <col min="1" max="1" width="6.6640625" customWidth="1"/>
    <col min="2" max="2" width="61.33203125" customWidth="1"/>
    <col min="3" max="3" width="10.88671875" customWidth="1"/>
    <col min="4" max="4" width="12.109375" customWidth="1"/>
    <col min="5" max="5" width="11.109375" customWidth="1"/>
    <col min="6" max="6" width="14.44140625" customWidth="1"/>
    <col min="7" max="7" width="12.44140625" customWidth="1"/>
    <col min="8" max="8" width="14.88671875" customWidth="1"/>
    <col min="9" max="9" width="13.88671875" customWidth="1"/>
    <col min="10" max="10" width="13.6640625" customWidth="1"/>
    <col min="11" max="11" width="15.109375" customWidth="1"/>
    <col min="12" max="12" width="14.44140625" customWidth="1"/>
    <col min="13" max="13" width="13.77734375" customWidth="1"/>
  </cols>
  <sheetData>
    <row r="1" spans="1:14">
      <c r="A1" s="1"/>
      <c r="B1" s="1" t="s">
        <v>179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4" ht="16.8" thickBot="1">
      <c r="A2" s="3" t="s">
        <v>0</v>
      </c>
      <c r="B2" s="4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6" t="s">
        <v>12</v>
      </c>
      <c r="N2" s="2" t="s">
        <v>13</v>
      </c>
    </row>
    <row r="3" spans="1:14" s="9" customFormat="1" ht="16.8" thickBot="1">
      <c r="A3" s="7">
        <v>1</v>
      </c>
      <c r="B3" s="8" t="s">
        <v>14</v>
      </c>
      <c r="C3" s="8"/>
      <c r="D3" s="8"/>
      <c r="E3" s="8"/>
      <c r="F3" s="8">
        <v>8</v>
      </c>
      <c r="G3" s="8"/>
      <c r="H3" s="8"/>
      <c r="I3" s="8"/>
      <c r="J3" s="8">
        <v>49</v>
      </c>
      <c r="K3" s="8">
        <v>30</v>
      </c>
      <c r="L3" s="8">
        <f t="shared" ref="L3:L8" si="0">SUM(C3:K3)</f>
        <v>87</v>
      </c>
      <c r="M3" s="7"/>
      <c r="N3" s="2" t="s">
        <v>15</v>
      </c>
    </row>
    <row r="4" spans="1:14" s="9" customFormat="1" ht="16.8" thickBot="1">
      <c r="A4" s="7">
        <v>2</v>
      </c>
      <c r="B4" s="8" t="s">
        <v>16</v>
      </c>
      <c r="C4" s="8">
        <v>1</v>
      </c>
      <c r="D4" s="8">
        <v>7</v>
      </c>
      <c r="E4" s="8"/>
      <c r="F4" s="8">
        <v>48</v>
      </c>
      <c r="G4" s="8"/>
      <c r="H4" s="8"/>
      <c r="I4" s="8"/>
      <c r="J4" s="8">
        <v>155</v>
      </c>
      <c r="K4" s="8">
        <v>62</v>
      </c>
      <c r="L4" s="8">
        <f t="shared" si="0"/>
        <v>273</v>
      </c>
      <c r="M4" s="10"/>
      <c r="N4" s="11" t="s">
        <v>17</v>
      </c>
    </row>
    <row r="5" spans="1:14" s="35" customFormat="1" ht="16.8" thickBot="1">
      <c r="A5" s="32">
        <v>3</v>
      </c>
      <c r="B5" s="33" t="s">
        <v>18</v>
      </c>
      <c r="C5" s="33">
        <v>5</v>
      </c>
      <c r="D5" s="36">
        <v>2</v>
      </c>
      <c r="E5" s="33">
        <v>0</v>
      </c>
      <c r="F5" s="36">
        <v>7</v>
      </c>
      <c r="G5" s="36">
        <v>2</v>
      </c>
      <c r="H5" s="33">
        <v>0</v>
      </c>
      <c r="I5" s="33">
        <v>1</v>
      </c>
      <c r="J5" s="33">
        <v>14</v>
      </c>
      <c r="K5" s="33">
        <v>29</v>
      </c>
      <c r="L5" s="36">
        <f t="shared" si="0"/>
        <v>60</v>
      </c>
      <c r="M5" s="38"/>
      <c r="N5" s="34" t="s">
        <v>19</v>
      </c>
    </row>
    <row r="6" spans="1:14" s="35" customFormat="1" ht="16.8" thickBot="1">
      <c r="A6" s="32">
        <v>4</v>
      </c>
      <c r="B6" s="33" t="s">
        <v>20</v>
      </c>
      <c r="C6" s="33">
        <v>0</v>
      </c>
      <c r="D6" s="33">
        <v>3</v>
      </c>
      <c r="E6" s="33">
        <v>3</v>
      </c>
      <c r="F6" s="36">
        <v>26</v>
      </c>
      <c r="G6" s="33">
        <v>0</v>
      </c>
      <c r="H6" s="36">
        <v>6</v>
      </c>
      <c r="I6" s="36">
        <v>10</v>
      </c>
      <c r="J6" s="33">
        <v>1</v>
      </c>
      <c r="K6" s="33">
        <v>0</v>
      </c>
      <c r="L6" s="36">
        <f t="shared" si="0"/>
        <v>49</v>
      </c>
      <c r="M6" s="38"/>
      <c r="N6" s="34" t="s">
        <v>21</v>
      </c>
    </row>
    <row r="7" spans="1:14" s="9" customFormat="1" ht="16.8" thickBot="1">
      <c r="A7" s="7">
        <v>5</v>
      </c>
      <c r="B7" s="8" t="s">
        <v>22</v>
      </c>
      <c r="C7" s="8"/>
      <c r="D7" s="8"/>
      <c r="E7" s="8"/>
      <c r="F7" s="8">
        <v>50</v>
      </c>
      <c r="G7" s="8"/>
      <c r="H7" s="8"/>
      <c r="I7" s="8"/>
      <c r="J7" s="8"/>
      <c r="K7" s="8"/>
      <c r="L7" s="8">
        <f t="shared" si="0"/>
        <v>50</v>
      </c>
      <c r="M7" s="12"/>
      <c r="N7" s="2" t="s">
        <v>23</v>
      </c>
    </row>
    <row r="8" spans="1:14" s="9" customFormat="1" ht="16.8" thickBot="1">
      <c r="A8" s="7">
        <v>6</v>
      </c>
      <c r="B8" s="8" t="s">
        <v>24</v>
      </c>
      <c r="C8" s="8">
        <v>1</v>
      </c>
      <c r="D8" s="8"/>
      <c r="E8" s="8"/>
      <c r="F8" s="8">
        <v>11</v>
      </c>
      <c r="G8" s="8">
        <v>1</v>
      </c>
      <c r="H8" s="8">
        <v>7</v>
      </c>
      <c r="I8" s="8">
        <v>3</v>
      </c>
      <c r="J8" s="8"/>
      <c r="K8" s="8"/>
      <c r="L8" s="8">
        <f t="shared" si="0"/>
        <v>23</v>
      </c>
      <c r="M8" s="13"/>
      <c r="N8" s="2" t="s">
        <v>25</v>
      </c>
    </row>
    <row r="9" spans="1:14" s="9" customFormat="1" ht="16.8" thickBot="1">
      <c r="A9" s="7">
        <v>7</v>
      </c>
      <c r="B9" s="8" t="s">
        <v>26</v>
      </c>
      <c r="C9" s="37"/>
      <c r="D9" s="8"/>
      <c r="E9" s="8"/>
      <c r="F9" s="8"/>
      <c r="G9" s="8"/>
      <c r="H9" s="8">
        <v>285</v>
      </c>
      <c r="I9" s="8"/>
      <c r="J9" s="8"/>
      <c r="K9" s="8"/>
      <c r="L9" s="8">
        <v>285</v>
      </c>
      <c r="M9" s="7"/>
      <c r="N9" s="31" t="s">
        <v>27</v>
      </c>
    </row>
    <row r="10" spans="1:14" s="9" customFormat="1" ht="16.8" thickBot="1">
      <c r="A10" s="7">
        <v>8</v>
      </c>
      <c r="B10" s="8" t="s">
        <v>28</v>
      </c>
      <c r="C10" s="8"/>
      <c r="D10" s="8"/>
      <c r="E10" s="8"/>
      <c r="F10" s="8">
        <v>683</v>
      </c>
      <c r="G10" s="8"/>
      <c r="H10" s="8">
        <v>346</v>
      </c>
      <c r="I10" s="8"/>
      <c r="J10" s="8"/>
      <c r="K10" s="8">
        <v>650</v>
      </c>
      <c r="L10" s="8">
        <v>1679</v>
      </c>
      <c r="M10" s="7"/>
      <c r="N10" s="2" t="s">
        <v>29</v>
      </c>
    </row>
    <row r="11" spans="1:14" s="35" customFormat="1" ht="16.8" thickBot="1">
      <c r="A11" s="32">
        <v>9</v>
      </c>
      <c r="B11" s="33" t="s">
        <v>30</v>
      </c>
      <c r="C11" s="36">
        <v>56</v>
      </c>
      <c r="D11" s="33">
        <v>363</v>
      </c>
      <c r="E11" s="33">
        <v>203</v>
      </c>
      <c r="F11" s="33">
        <v>1265</v>
      </c>
      <c r="G11" s="33">
        <v>167</v>
      </c>
      <c r="H11" s="33">
        <v>542</v>
      </c>
      <c r="I11" s="33">
        <v>209</v>
      </c>
      <c r="J11" s="33">
        <v>216</v>
      </c>
      <c r="K11" s="33">
        <v>144</v>
      </c>
      <c r="L11" s="36">
        <f>SUM(C11:K11)</f>
        <v>3165</v>
      </c>
      <c r="M11" s="38"/>
      <c r="N11" s="39" t="s">
        <v>217</v>
      </c>
    </row>
    <row r="12" spans="1:14" s="9" customFormat="1" ht="16.8" thickBot="1">
      <c r="A12" s="7">
        <v>10</v>
      </c>
      <c r="B12" s="14" t="s">
        <v>31</v>
      </c>
      <c r="C12" s="8"/>
      <c r="D12" s="8"/>
      <c r="E12" s="8"/>
      <c r="F12" s="8"/>
      <c r="G12" s="8"/>
      <c r="H12" s="8">
        <v>14553</v>
      </c>
      <c r="I12" s="8"/>
      <c r="J12" s="8"/>
      <c r="K12" s="8"/>
      <c r="L12" s="8">
        <v>14553</v>
      </c>
      <c r="M12" s="7" t="s">
        <v>32</v>
      </c>
      <c r="N12" s="2" t="s">
        <v>33</v>
      </c>
    </row>
    <row r="13" spans="1:14" s="9" customFormat="1" ht="16.8" thickBot="1">
      <c r="A13" s="7">
        <v>11</v>
      </c>
      <c r="B13" s="8" t="s">
        <v>34</v>
      </c>
      <c r="C13" s="8"/>
      <c r="D13" s="8"/>
      <c r="E13" s="8"/>
      <c r="F13" s="8">
        <v>621</v>
      </c>
      <c r="G13" s="8"/>
      <c r="H13" s="8">
        <v>739</v>
      </c>
      <c r="I13" s="8"/>
      <c r="J13" s="8">
        <v>103</v>
      </c>
      <c r="K13" s="8">
        <v>31</v>
      </c>
      <c r="L13" s="8">
        <f>SUM(C13:K13)</f>
        <v>1494</v>
      </c>
      <c r="M13" s="7"/>
      <c r="N13" s="2" t="s">
        <v>29</v>
      </c>
    </row>
    <row r="14" spans="1:14" s="9" customFormat="1" ht="16.8" thickBot="1">
      <c r="A14" s="7">
        <v>12</v>
      </c>
      <c r="B14" s="8" t="s">
        <v>35</v>
      </c>
      <c r="C14" s="8">
        <v>121</v>
      </c>
      <c r="D14" s="8">
        <v>8</v>
      </c>
      <c r="E14" s="8"/>
      <c r="F14" s="8">
        <v>204</v>
      </c>
      <c r="G14" s="8">
        <v>6</v>
      </c>
      <c r="H14" s="8">
        <v>2</v>
      </c>
      <c r="I14" s="8">
        <v>16</v>
      </c>
      <c r="J14" s="8">
        <v>599</v>
      </c>
      <c r="K14" s="8">
        <v>1997</v>
      </c>
      <c r="L14" s="8">
        <f>SUM(C14:K14)</f>
        <v>2953</v>
      </c>
      <c r="M14" s="7"/>
      <c r="N14" s="2" t="s">
        <v>29</v>
      </c>
    </row>
    <row r="15" spans="1:14" s="9" customFormat="1" ht="16.8" thickBot="1">
      <c r="A15" s="7">
        <v>13</v>
      </c>
      <c r="B15" s="8" t="s">
        <v>36</v>
      </c>
      <c r="C15" s="8">
        <v>10</v>
      </c>
      <c r="D15" s="8">
        <v>24</v>
      </c>
      <c r="E15" s="8">
        <v>6</v>
      </c>
      <c r="F15" s="8">
        <v>60</v>
      </c>
      <c r="G15" s="8">
        <v>10</v>
      </c>
      <c r="H15" s="8">
        <v>42</v>
      </c>
      <c r="I15" s="8">
        <v>34</v>
      </c>
      <c r="J15" s="8">
        <v>43</v>
      </c>
      <c r="K15" s="8">
        <v>35</v>
      </c>
      <c r="L15" s="8">
        <f>SUM(C15:K15)</f>
        <v>264</v>
      </c>
      <c r="M15" s="13"/>
      <c r="N15" s="2"/>
    </row>
    <row r="16" spans="1:14" s="9" customFormat="1" ht="16.8" thickBot="1">
      <c r="A16" s="7">
        <v>14</v>
      </c>
      <c r="B16" s="14" t="s">
        <v>37</v>
      </c>
      <c r="C16" s="8"/>
      <c r="D16" s="8"/>
      <c r="E16" s="8"/>
      <c r="F16" s="8"/>
      <c r="G16" s="8">
        <v>15</v>
      </c>
      <c r="H16" s="8"/>
      <c r="I16" s="8"/>
      <c r="J16" s="8"/>
      <c r="K16" s="8"/>
      <c r="L16" s="8">
        <v>15</v>
      </c>
      <c r="M16" s="7"/>
      <c r="N16" s="2" t="s">
        <v>29</v>
      </c>
    </row>
    <row r="17" spans="1:14" s="9" customFormat="1" ht="16.8" thickBot="1">
      <c r="A17" s="7">
        <v>15</v>
      </c>
      <c r="B17" s="8" t="s">
        <v>38</v>
      </c>
      <c r="C17" s="8"/>
      <c r="D17" s="8"/>
      <c r="E17" s="8"/>
      <c r="F17" s="8"/>
      <c r="G17" s="8"/>
      <c r="H17" s="8">
        <v>0</v>
      </c>
      <c r="I17" s="8"/>
      <c r="J17" s="8"/>
      <c r="K17" s="8"/>
      <c r="L17" s="8">
        <v>0</v>
      </c>
      <c r="M17" s="7" t="s">
        <v>39</v>
      </c>
      <c r="N17" s="2" t="s">
        <v>33</v>
      </c>
    </row>
    <row r="18" spans="1:14" s="35" customFormat="1" ht="16.8" thickBot="1">
      <c r="A18" s="32">
        <v>16</v>
      </c>
      <c r="B18" s="33" t="s">
        <v>218</v>
      </c>
      <c r="C18" s="33">
        <v>80</v>
      </c>
      <c r="D18" s="33">
        <v>81</v>
      </c>
      <c r="E18" s="33">
        <v>41</v>
      </c>
      <c r="F18" s="33">
        <v>1108</v>
      </c>
      <c r="G18" s="33">
        <v>58</v>
      </c>
      <c r="H18" s="33">
        <v>981</v>
      </c>
      <c r="I18" s="33">
        <v>261</v>
      </c>
      <c r="J18" s="36">
        <v>66</v>
      </c>
      <c r="K18" s="33">
        <v>525</v>
      </c>
      <c r="L18" s="36">
        <f>SUM(C18:K18)</f>
        <v>3201</v>
      </c>
      <c r="M18" s="32"/>
      <c r="N18" s="34" t="s">
        <v>40</v>
      </c>
    </row>
    <row r="19" spans="1:14" s="9" customFormat="1" ht="16.8" thickBot="1">
      <c r="A19" s="7">
        <v>17</v>
      </c>
      <c r="B19" s="8" t="s">
        <v>41</v>
      </c>
      <c r="C19" s="8"/>
      <c r="D19" s="8"/>
      <c r="E19" s="8"/>
      <c r="F19" s="8"/>
      <c r="G19" s="8"/>
      <c r="H19" s="8">
        <v>136431</v>
      </c>
      <c r="I19" s="8"/>
      <c r="J19" s="8"/>
      <c r="K19" s="8"/>
      <c r="L19" s="8">
        <v>136431</v>
      </c>
      <c r="M19" s="7"/>
      <c r="N19" s="2" t="s">
        <v>33</v>
      </c>
    </row>
    <row r="20" spans="1:14" s="9" customFormat="1" ht="16.8" thickBot="1">
      <c r="A20" s="7">
        <v>18</v>
      </c>
      <c r="B20" s="8" t="s">
        <v>42</v>
      </c>
      <c r="C20" s="8"/>
      <c r="D20" s="8"/>
      <c r="E20" s="8"/>
      <c r="F20" s="8"/>
      <c r="G20" s="8"/>
      <c r="H20" s="8">
        <v>99235</v>
      </c>
      <c r="I20" s="8"/>
      <c r="J20" s="8"/>
      <c r="K20" s="8"/>
      <c r="L20" s="8">
        <v>99235</v>
      </c>
      <c r="M20" s="7" t="s">
        <v>43</v>
      </c>
      <c r="N20" s="2" t="s">
        <v>33</v>
      </c>
    </row>
    <row r="21" spans="1:14" s="35" customFormat="1" ht="16.8" thickBot="1">
      <c r="A21" s="32">
        <v>19</v>
      </c>
      <c r="B21" s="33" t="s">
        <v>44</v>
      </c>
      <c r="C21" s="33">
        <v>671</v>
      </c>
      <c r="D21" s="33">
        <v>227</v>
      </c>
      <c r="E21" s="33">
        <v>2</v>
      </c>
      <c r="F21" s="33">
        <v>974</v>
      </c>
      <c r="G21" s="33">
        <v>17</v>
      </c>
      <c r="H21" s="33">
        <v>73</v>
      </c>
      <c r="I21" s="33">
        <v>151</v>
      </c>
      <c r="J21" s="36">
        <v>1403</v>
      </c>
      <c r="K21" s="36">
        <v>4850</v>
      </c>
      <c r="L21" s="36">
        <f>SUM(C21:K21)</f>
        <v>8368</v>
      </c>
      <c r="M21" s="32"/>
      <c r="N21" s="39" t="s">
        <v>29</v>
      </c>
    </row>
    <row r="22" spans="1:14" s="9" customFormat="1" ht="16.8" thickBot="1">
      <c r="A22" s="7">
        <v>20</v>
      </c>
      <c r="B22" s="8" t="s">
        <v>45</v>
      </c>
      <c r="C22" s="8">
        <v>111</v>
      </c>
      <c r="D22" s="8">
        <v>68</v>
      </c>
      <c r="E22" s="8">
        <v>1</v>
      </c>
      <c r="F22" s="8">
        <v>1600</v>
      </c>
      <c r="G22" s="8">
        <v>5</v>
      </c>
      <c r="H22" s="8">
        <v>9</v>
      </c>
      <c r="I22" s="8">
        <v>24</v>
      </c>
      <c r="J22" s="8">
        <v>8</v>
      </c>
      <c r="K22" s="8">
        <v>470</v>
      </c>
      <c r="L22" s="8">
        <f>SUM(C22:K22)</f>
        <v>2296</v>
      </c>
      <c r="M22" s="7"/>
      <c r="N22" s="2" t="s">
        <v>29</v>
      </c>
    </row>
    <row r="23" spans="1:14" s="9" customFormat="1" ht="16.8" thickBot="1">
      <c r="A23" s="7">
        <v>21</v>
      </c>
      <c r="B23" s="8" t="s">
        <v>46</v>
      </c>
      <c r="C23" s="8">
        <v>2</v>
      </c>
      <c r="D23" s="8"/>
      <c r="E23" s="8"/>
      <c r="F23" s="8">
        <v>59</v>
      </c>
      <c r="G23" s="8"/>
      <c r="H23" s="8"/>
      <c r="I23" s="8">
        <v>4</v>
      </c>
      <c r="J23" s="8">
        <v>1</v>
      </c>
      <c r="K23" s="8">
        <v>84</v>
      </c>
      <c r="L23" s="8">
        <f>SUM(C23:K23)</f>
        <v>150</v>
      </c>
      <c r="M23" s="13"/>
      <c r="N23" s="11" t="s">
        <v>47</v>
      </c>
    </row>
    <row r="24" spans="1:14" s="9" customFormat="1" ht="16.8" thickBot="1">
      <c r="A24" s="7">
        <v>22</v>
      </c>
      <c r="B24" s="15" t="s">
        <v>48</v>
      </c>
      <c r="C24" s="8"/>
      <c r="D24" s="8"/>
      <c r="E24" s="8"/>
      <c r="F24" s="8"/>
      <c r="G24" s="8"/>
      <c r="H24" s="8"/>
      <c r="I24" s="8"/>
      <c r="J24" s="8"/>
      <c r="K24" s="8">
        <v>359</v>
      </c>
      <c r="L24" s="8">
        <v>359</v>
      </c>
      <c r="M24" s="13"/>
      <c r="N24" s="11" t="s">
        <v>49</v>
      </c>
    </row>
    <row r="25" spans="1:14" s="9" customFormat="1" ht="16.8" thickBot="1">
      <c r="A25" s="7">
        <v>23</v>
      </c>
      <c r="B25" s="8" t="s">
        <v>50</v>
      </c>
      <c r="C25" s="8">
        <v>14</v>
      </c>
      <c r="D25" s="8">
        <v>3</v>
      </c>
      <c r="E25" s="8">
        <v>72</v>
      </c>
      <c r="F25" s="8">
        <v>165</v>
      </c>
      <c r="G25" s="8">
        <v>305</v>
      </c>
      <c r="H25" s="8">
        <v>11</v>
      </c>
      <c r="I25" s="8">
        <v>12</v>
      </c>
      <c r="J25" s="8">
        <v>7</v>
      </c>
      <c r="K25" s="8">
        <v>4</v>
      </c>
      <c r="L25" s="8">
        <f t="shared" ref="L25:L36" si="1">SUM(C25:K25)</f>
        <v>593</v>
      </c>
      <c r="M25" s="7"/>
      <c r="N25" s="11" t="s">
        <v>29</v>
      </c>
    </row>
    <row r="26" spans="1:14" s="35" customFormat="1" ht="16.8" thickBot="1">
      <c r="A26" s="32">
        <v>24</v>
      </c>
      <c r="B26" s="33" t="s">
        <v>51</v>
      </c>
      <c r="C26" s="33">
        <v>336</v>
      </c>
      <c r="D26" s="33">
        <v>145</v>
      </c>
      <c r="E26" s="33">
        <v>162</v>
      </c>
      <c r="F26" s="36">
        <v>1605</v>
      </c>
      <c r="G26" s="36">
        <v>392</v>
      </c>
      <c r="H26" s="36">
        <v>423</v>
      </c>
      <c r="I26" s="36">
        <v>418</v>
      </c>
      <c r="J26" s="33">
        <v>22</v>
      </c>
      <c r="K26" s="36">
        <v>471</v>
      </c>
      <c r="L26" s="36">
        <f>SUM(C26:K26)</f>
        <v>3974</v>
      </c>
      <c r="M26" s="32"/>
      <c r="N26" s="34" t="s">
        <v>29</v>
      </c>
    </row>
    <row r="27" spans="1:14" s="9" customFormat="1" ht="16.8" thickBot="1">
      <c r="A27" s="7">
        <v>25</v>
      </c>
      <c r="B27" s="8" t="s">
        <v>52</v>
      </c>
      <c r="C27" s="8"/>
      <c r="D27" s="8"/>
      <c r="E27" s="8"/>
      <c r="F27" s="8"/>
      <c r="G27" s="8"/>
      <c r="H27" s="8">
        <v>2</v>
      </c>
      <c r="I27" s="8"/>
      <c r="J27" s="8"/>
      <c r="K27" s="8">
        <v>1</v>
      </c>
      <c r="L27" s="8">
        <v>3</v>
      </c>
      <c r="M27" s="7"/>
      <c r="N27" s="11"/>
    </row>
    <row r="28" spans="1:14" s="9" customFormat="1" ht="16.8" thickBot="1">
      <c r="A28" s="7">
        <v>26</v>
      </c>
      <c r="B28" s="8" t="s">
        <v>53</v>
      </c>
      <c r="C28" s="8">
        <v>6</v>
      </c>
      <c r="D28" s="8">
        <v>0</v>
      </c>
      <c r="E28" s="8">
        <v>0</v>
      </c>
      <c r="F28" s="8">
        <v>8</v>
      </c>
      <c r="G28" s="8">
        <v>0</v>
      </c>
      <c r="H28" s="8">
        <v>1</v>
      </c>
      <c r="I28" s="8">
        <v>2</v>
      </c>
      <c r="J28" s="8">
        <v>101</v>
      </c>
      <c r="K28" s="8">
        <v>47</v>
      </c>
      <c r="L28" s="8">
        <f>SUM(C28:K28)</f>
        <v>165</v>
      </c>
      <c r="N28" s="2" t="s">
        <v>54</v>
      </c>
    </row>
    <row r="29" spans="1:14" s="35" customFormat="1" ht="16.8" thickBot="1">
      <c r="A29" s="32">
        <v>27</v>
      </c>
      <c r="B29" s="33" t="s">
        <v>55</v>
      </c>
      <c r="C29" s="36">
        <v>213</v>
      </c>
      <c r="D29" s="33">
        <v>0</v>
      </c>
      <c r="E29" s="33">
        <v>1</v>
      </c>
      <c r="F29" s="36">
        <v>188</v>
      </c>
      <c r="G29" s="33">
        <v>6</v>
      </c>
      <c r="H29" s="33">
        <v>4</v>
      </c>
      <c r="I29" s="33">
        <v>12</v>
      </c>
      <c r="J29" s="33">
        <v>39</v>
      </c>
      <c r="K29" s="33">
        <v>223</v>
      </c>
      <c r="L29" s="36">
        <f t="shared" si="1"/>
        <v>686</v>
      </c>
      <c r="M29" s="32"/>
      <c r="N29" s="34" t="s">
        <v>29</v>
      </c>
    </row>
    <row r="30" spans="1:14" s="35" customFormat="1" ht="16.8" thickBot="1">
      <c r="A30" s="32">
        <v>28</v>
      </c>
      <c r="B30" s="33" t="s">
        <v>56</v>
      </c>
      <c r="C30" s="36">
        <v>515</v>
      </c>
      <c r="D30" s="33">
        <v>25</v>
      </c>
      <c r="E30" s="33">
        <v>2</v>
      </c>
      <c r="F30" s="36">
        <v>688</v>
      </c>
      <c r="G30" s="36">
        <v>33</v>
      </c>
      <c r="H30" s="36">
        <v>36</v>
      </c>
      <c r="I30" s="33">
        <v>27</v>
      </c>
      <c r="J30" s="36">
        <v>51</v>
      </c>
      <c r="K30" s="36">
        <v>781</v>
      </c>
      <c r="L30" s="36">
        <f t="shared" si="1"/>
        <v>2158</v>
      </c>
      <c r="M30" s="32"/>
      <c r="N30" s="34" t="s">
        <v>29</v>
      </c>
    </row>
    <row r="31" spans="1:14" s="35" customFormat="1" ht="16.8" thickBot="1">
      <c r="A31" s="32">
        <v>29</v>
      </c>
      <c r="B31" s="33" t="s">
        <v>57</v>
      </c>
      <c r="C31" s="36">
        <v>91</v>
      </c>
      <c r="D31" s="36">
        <v>52</v>
      </c>
      <c r="E31" s="36">
        <v>32</v>
      </c>
      <c r="F31" s="36">
        <v>429</v>
      </c>
      <c r="G31" s="36">
        <v>43</v>
      </c>
      <c r="H31" s="36">
        <v>66</v>
      </c>
      <c r="I31" s="36">
        <v>188</v>
      </c>
      <c r="J31" s="36">
        <v>115</v>
      </c>
      <c r="K31" s="36">
        <v>460</v>
      </c>
      <c r="L31" s="36">
        <f>SUM(C31:K31)</f>
        <v>1476</v>
      </c>
      <c r="M31" s="32"/>
      <c r="N31" s="34"/>
    </row>
    <row r="32" spans="1:14" s="9" customFormat="1" ht="16.8" thickBot="1">
      <c r="A32" s="7">
        <v>30</v>
      </c>
      <c r="B32" s="15" t="s">
        <v>58</v>
      </c>
      <c r="C32" s="8"/>
      <c r="D32" s="8"/>
      <c r="E32" s="8"/>
      <c r="F32" s="8"/>
      <c r="G32" s="8"/>
      <c r="H32" s="8"/>
      <c r="I32" s="8"/>
      <c r="J32" s="8">
        <v>1</v>
      </c>
      <c r="K32" s="8"/>
      <c r="L32" s="8">
        <f>SUM(C32:K32)</f>
        <v>1</v>
      </c>
      <c r="M32" s="7"/>
      <c r="N32" s="11" t="s">
        <v>59</v>
      </c>
    </row>
    <row r="33" spans="1:14" s="9" customFormat="1" ht="16.8" thickBot="1">
      <c r="A33" s="7">
        <v>31</v>
      </c>
      <c r="B33" s="8" t="s">
        <v>60</v>
      </c>
      <c r="C33" s="8"/>
      <c r="D33" s="8"/>
      <c r="E33" s="8"/>
      <c r="F33" s="8">
        <v>3</v>
      </c>
      <c r="G33" s="8">
        <v>2</v>
      </c>
      <c r="H33" s="8"/>
      <c r="I33" s="8"/>
      <c r="J33" s="8"/>
      <c r="K33" s="8">
        <v>1</v>
      </c>
      <c r="L33" s="8">
        <f>SUM(C33:K33)</f>
        <v>6</v>
      </c>
      <c r="M33" s="7"/>
      <c r="N33" s="2" t="s">
        <v>61</v>
      </c>
    </row>
    <row r="34" spans="1:14" s="9" customFormat="1" ht="16.8" thickBot="1">
      <c r="A34" s="7">
        <v>32</v>
      </c>
      <c r="B34" s="8" t="s">
        <v>62</v>
      </c>
      <c r="C34" s="8">
        <v>18</v>
      </c>
      <c r="D34" s="8">
        <v>23</v>
      </c>
      <c r="E34" s="8">
        <v>25</v>
      </c>
      <c r="F34" s="8">
        <v>372</v>
      </c>
      <c r="G34" s="8">
        <v>89</v>
      </c>
      <c r="H34" s="8">
        <v>41</v>
      </c>
      <c r="I34" s="8">
        <v>46</v>
      </c>
      <c r="J34" s="8">
        <v>55</v>
      </c>
      <c r="K34" s="8">
        <v>26</v>
      </c>
      <c r="L34" s="8">
        <f>SUM(C34:K34)</f>
        <v>695</v>
      </c>
      <c r="M34" s="7"/>
      <c r="N34" s="11"/>
    </row>
    <row r="35" spans="1:14" s="9" customFormat="1" ht="16.8" thickBot="1">
      <c r="A35" s="7">
        <v>33</v>
      </c>
      <c r="B35" s="8" t="s">
        <v>63</v>
      </c>
      <c r="C35" s="8">
        <v>0</v>
      </c>
      <c r="D35" s="8">
        <v>0</v>
      </c>
      <c r="E35" s="8">
        <v>7</v>
      </c>
      <c r="F35" s="8">
        <v>115</v>
      </c>
      <c r="G35" s="8">
        <v>10</v>
      </c>
      <c r="H35" s="8">
        <v>10</v>
      </c>
      <c r="I35" s="8">
        <v>4</v>
      </c>
      <c r="J35" s="8">
        <v>0</v>
      </c>
      <c r="K35" s="8">
        <v>39</v>
      </c>
      <c r="L35" s="8">
        <f t="shared" si="1"/>
        <v>185</v>
      </c>
      <c r="M35" s="13"/>
      <c r="N35" s="11" t="s">
        <v>29</v>
      </c>
    </row>
    <row r="36" spans="1:14" s="9" customFormat="1" ht="16.8" thickBot="1">
      <c r="A36" s="7">
        <v>34</v>
      </c>
      <c r="B36" s="8" t="s">
        <v>64</v>
      </c>
      <c r="C36" s="8">
        <v>1</v>
      </c>
      <c r="D36" s="8"/>
      <c r="E36" s="8"/>
      <c r="F36" s="8">
        <v>6</v>
      </c>
      <c r="G36" s="8"/>
      <c r="H36" s="8">
        <v>5</v>
      </c>
      <c r="I36" s="8">
        <v>2</v>
      </c>
      <c r="J36" s="8">
        <v>1</v>
      </c>
      <c r="K36" s="8">
        <v>4</v>
      </c>
      <c r="L36" s="8">
        <f t="shared" si="1"/>
        <v>19</v>
      </c>
      <c r="M36" s="13"/>
      <c r="N36" s="11"/>
    </row>
    <row r="37" spans="1:14" s="9" customFormat="1" ht="16.8" thickBot="1">
      <c r="A37" s="7">
        <v>35</v>
      </c>
      <c r="B37" s="8" t="s">
        <v>65</v>
      </c>
      <c r="C37" s="8"/>
      <c r="D37" s="8"/>
      <c r="E37" s="8"/>
      <c r="F37" s="8"/>
      <c r="G37" s="8"/>
      <c r="H37" s="8">
        <v>20625</v>
      </c>
      <c r="I37" s="8"/>
      <c r="J37" s="8"/>
      <c r="K37" s="8"/>
      <c r="L37" s="8">
        <v>20625</v>
      </c>
      <c r="M37" s="13"/>
      <c r="N37" s="11" t="s">
        <v>29</v>
      </c>
    </row>
    <row r="38" spans="1:14" s="9" customFormat="1" ht="16.8" thickBot="1">
      <c r="A38" s="7">
        <v>36</v>
      </c>
      <c r="B38" s="8" t="s">
        <v>66</v>
      </c>
      <c r="C38" s="8"/>
      <c r="D38" s="8"/>
      <c r="E38" s="8"/>
      <c r="F38" s="8">
        <v>10742</v>
      </c>
      <c r="G38" s="8"/>
      <c r="H38" s="8"/>
      <c r="I38" s="8"/>
      <c r="J38" s="8"/>
      <c r="K38" s="8"/>
      <c r="L38" s="8">
        <v>10742</v>
      </c>
      <c r="M38" s="13"/>
      <c r="N38" s="2" t="s">
        <v>33</v>
      </c>
    </row>
    <row r="39" spans="1:14" s="9" customFormat="1" ht="16.8" thickBot="1">
      <c r="A39" s="7">
        <v>37</v>
      </c>
      <c r="B39" s="8" t="s">
        <v>67</v>
      </c>
      <c r="C39" s="8"/>
      <c r="D39" s="8"/>
      <c r="E39" s="8"/>
      <c r="F39" s="8">
        <v>25024</v>
      </c>
      <c r="G39" s="8"/>
      <c r="H39" s="8"/>
      <c r="I39" s="8"/>
      <c r="J39" s="8"/>
      <c r="K39" s="8"/>
      <c r="L39" s="8">
        <v>25024</v>
      </c>
      <c r="M39" s="13"/>
      <c r="N39" s="2" t="s">
        <v>33</v>
      </c>
    </row>
    <row r="40" spans="1:14" s="9" customFormat="1" ht="16.8" thickBot="1">
      <c r="A40" s="7">
        <v>38</v>
      </c>
      <c r="B40" s="8" t="s">
        <v>68</v>
      </c>
      <c r="C40" s="8">
        <v>17</v>
      </c>
      <c r="D40" s="8">
        <v>24</v>
      </c>
      <c r="E40" s="8"/>
      <c r="F40" s="8">
        <v>994</v>
      </c>
      <c r="G40" s="8">
        <v>5</v>
      </c>
      <c r="H40" s="8">
        <v>29</v>
      </c>
      <c r="I40" s="8">
        <v>26</v>
      </c>
      <c r="J40" s="8">
        <v>100</v>
      </c>
      <c r="K40" s="8">
        <v>291</v>
      </c>
      <c r="L40" s="8">
        <f>SUM(C40:K40)</f>
        <v>1486</v>
      </c>
      <c r="M40" s="13"/>
      <c r="N40" s="11" t="s">
        <v>29</v>
      </c>
    </row>
    <row r="41" spans="1:14" s="9" customFormat="1" ht="16.8" thickBot="1">
      <c r="A41" s="7">
        <v>39</v>
      </c>
      <c r="B41" s="8" t="s">
        <v>69</v>
      </c>
      <c r="C41" s="8"/>
      <c r="D41" s="8"/>
      <c r="E41" s="8"/>
      <c r="F41" s="8"/>
      <c r="G41" s="8"/>
      <c r="H41" s="8"/>
      <c r="I41" s="8"/>
      <c r="J41" s="8"/>
      <c r="K41" s="8">
        <v>504</v>
      </c>
      <c r="L41" s="8">
        <v>504</v>
      </c>
      <c r="M41" s="13"/>
      <c r="N41" s="11" t="s">
        <v>17</v>
      </c>
    </row>
    <row r="42" spans="1:14" s="9" customFormat="1" ht="16.8" thickBot="1">
      <c r="A42" s="7">
        <v>40</v>
      </c>
      <c r="B42" s="8" t="s">
        <v>70</v>
      </c>
      <c r="C42" s="8">
        <v>1</v>
      </c>
      <c r="D42" s="8"/>
      <c r="E42" s="8"/>
      <c r="F42" s="8">
        <v>1</v>
      </c>
      <c r="G42" s="8"/>
      <c r="H42" s="8">
        <v>1</v>
      </c>
      <c r="I42" s="8"/>
      <c r="J42" s="8">
        <v>3</v>
      </c>
      <c r="K42" s="8">
        <v>25</v>
      </c>
      <c r="L42" s="8">
        <f>SUM(C42:K42)</f>
        <v>31</v>
      </c>
      <c r="M42" s="13"/>
      <c r="N42" s="11" t="s">
        <v>29</v>
      </c>
    </row>
    <row r="43" spans="1:14" s="9" customFormat="1" ht="16.8" thickBot="1">
      <c r="A43" s="7">
        <v>41</v>
      </c>
      <c r="B43" s="8" t="s">
        <v>71</v>
      </c>
      <c r="C43" s="8"/>
      <c r="D43" s="8"/>
      <c r="E43" s="8"/>
      <c r="F43" s="8">
        <v>62000</v>
      </c>
      <c r="G43" s="8"/>
      <c r="H43" s="8"/>
      <c r="I43" s="8"/>
      <c r="J43" s="8"/>
      <c r="K43" s="8"/>
      <c r="L43" s="8">
        <v>62000</v>
      </c>
      <c r="M43" s="13"/>
      <c r="N43" s="2" t="s">
        <v>33</v>
      </c>
    </row>
    <row r="44" spans="1:14" s="9" customFormat="1" ht="16.8" thickBot="1">
      <c r="A44" s="7">
        <v>42</v>
      </c>
      <c r="B44" s="8" t="s">
        <v>72</v>
      </c>
      <c r="C44" s="8">
        <v>225</v>
      </c>
      <c r="D44" s="8">
        <v>40</v>
      </c>
      <c r="E44" s="8">
        <v>8</v>
      </c>
      <c r="F44" s="8">
        <v>4931</v>
      </c>
      <c r="G44" s="8">
        <v>90</v>
      </c>
      <c r="H44" s="8">
        <v>2652</v>
      </c>
      <c r="I44" s="8">
        <v>38</v>
      </c>
      <c r="J44" s="8">
        <v>243</v>
      </c>
      <c r="K44" s="8">
        <v>2610</v>
      </c>
      <c r="L44" s="8">
        <f t="shared" ref="L44:L52" si="2">SUM(C44:K44)</f>
        <v>10837</v>
      </c>
      <c r="M44" s="13"/>
      <c r="N44" s="11" t="s">
        <v>29</v>
      </c>
    </row>
    <row r="45" spans="1:14" s="9" customFormat="1" ht="16.8" thickBot="1">
      <c r="A45" s="7">
        <v>43</v>
      </c>
      <c r="B45" s="15" t="s">
        <v>73</v>
      </c>
      <c r="C45" s="8"/>
      <c r="D45" s="8"/>
      <c r="E45" s="8"/>
      <c r="F45" s="8">
        <v>1</v>
      </c>
      <c r="G45" s="8"/>
      <c r="H45" s="8"/>
      <c r="I45" s="8"/>
      <c r="J45" s="8"/>
      <c r="K45" s="8"/>
      <c r="L45" s="8">
        <f t="shared" si="2"/>
        <v>1</v>
      </c>
      <c r="M45" s="13"/>
      <c r="N45" s="11" t="s">
        <v>59</v>
      </c>
    </row>
    <row r="46" spans="1:14" s="9" customFormat="1" ht="16.8" thickBot="1">
      <c r="A46" s="7">
        <v>44</v>
      </c>
      <c r="B46" s="8" t="s">
        <v>74</v>
      </c>
      <c r="C46" s="8">
        <v>25</v>
      </c>
      <c r="D46" s="8">
        <v>113</v>
      </c>
      <c r="E46" s="8">
        <v>3</v>
      </c>
      <c r="F46" s="8">
        <v>452</v>
      </c>
      <c r="G46" s="8">
        <v>116</v>
      </c>
      <c r="H46" s="8">
        <v>331</v>
      </c>
      <c r="I46" s="8">
        <v>235</v>
      </c>
      <c r="J46" s="8">
        <v>13</v>
      </c>
      <c r="K46" s="8">
        <v>125</v>
      </c>
      <c r="L46" s="8">
        <f t="shared" si="2"/>
        <v>1413</v>
      </c>
      <c r="M46" s="13"/>
      <c r="N46" s="11" t="s">
        <v>29</v>
      </c>
    </row>
    <row r="47" spans="1:14" s="9" customFormat="1" ht="16.8" thickBot="1">
      <c r="A47" s="7">
        <v>45</v>
      </c>
      <c r="B47" s="8" t="s">
        <v>75</v>
      </c>
      <c r="C47" s="8">
        <v>0</v>
      </c>
      <c r="D47" s="8">
        <v>5</v>
      </c>
      <c r="E47" s="8">
        <v>0</v>
      </c>
      <c r="F47" s="8">
        <v>22</v>
      </c>
      <c r="G47" s="8">
        <v>0</v>
      </c>
      <c r="H47" s="8">
        <v>1</v>
      </c>
      <c r="I47" s="8">
        <v>0</v>
      </c>
      <c r="J47" s="8">
        <v>3</v>
      </c>
      <c r="K47" s="8">
        <v>2261</v>
      </c>
      <c r="L47" s="8">
        <f t="shared" si="2"/>
        <v>2292</v>
      </c>
      <c r="M47" s="13"/>
      <c r="N47" s="11" t="s">
        <v>29</v>
      </c>
    </row>
    <row r="48" spans="1:14" s="9" customFormat="1" ht="16.8" thickBot="1">
      <c r="A48" s="7">
        <v>46</v>
      </c>
      <c r="B48" s="8" t="s">
        <v>76</v>
      </c>
      <c r="C48" s="8">
        <v>32</v>
      </c>
      <c r="D48" s="8">
        <v>1168</v>
      </c>
      <c r="E48" s="8">
        <v>778</v>
      </c>
      <c r="F48" s="8">
        <v>2800</v>
      </c>
      <c r="G48" s="8">
        <v>284</v>
      </c>
      <c r="H48" s="8">
        <v>615</v>
      </c>
      <c r="I48" s="8">
        <v>277</v>
      </c>
      <c r="J48" s="8">
        <v>500</v>
      </c>
      <c r="K48" s="8">
        <v>301</v>
      </c>
      <c r="L48" s="8">
        <f t="shared" si="2"/>
        <v>6755</v>
      </c>
      <c r="M48" s="13"/>
      <c r="N48" s="11" t="s">
        <v>29</v>
      </c>
    </row>
    <row r="49" spans="1:14" s="9" customFormat="1" ht="16.8" thickBot="1">
      <c r="A49" s="7">
        <v>47</v>
      </c>
      <c r="B49" s="8" t="s">
        <v>77</v>
      </c>
      <c r="C49" s="8">
        <v>2906</v>
      </c>
      <c r="D49" s="8">
        <v>2097</v>
      </c>
      <c r="E49" s="8">
        <v>3958</v>
      </c>
      <c r="F49" s="8">
        <v>103510</v>
      </c>
      <c r="G49" s="8">
        <v>9290</v>
      </c>
      <c r="H49" s="8">
        <v>18750</v>
      </c>
      <c r="I49" s="8">
        <v>8176</v>
      </c>
      <c r="J49" s="8">
        <v>39648</v>
      </c>
      <c r="K49" s="8">
        <v>60307</v>
      </c>
      <c r="L49" s="8">
        <f t="shared" si="2"/>
        <v>248642</v>
      </c>
      <c r="M49" s="7"/>
      <c r="N49" s="11" t="s">
        <v>78</v>
      </c>
    </row>
    <row r="50" spans="1:14" s="9" customFormat="1" ht="16.8" thickBot="1">
      <c r="A50" s="7">
        <v>48</v>
      </c>
      <c r="B50" s="8" t="s">
        <v>79</v>
      </c>
      <c r="C50" s="8">
        <v>93</v>
      </c>
      <c r="D50" s="8">
        <v>407</v>
      </c>
      <c r="E50" s="8">
        <v>328</v>
      </c>
      <c r="F50" s="8">
        <v>5414</v>
      </c>
      <c r="G50" s="8">
        <v>751</v>
      </c>
      <c r="H50" s="8">
        <v>1350</v>
      </c>
      <c r="I50" s="8">
        <v>528</v>
      </c>
      <c r="J50" s="8">
        <v>562</v>
      </c>
      <c r="K50" s="8">
        <v>185</v>
      </c>
      <c r="L50" s="8">
        <f t="shared" si="2"/>
        <v>9618</v>
      </c>
      <c r="M50" s="13"/>
      <c r="N50" s="11" t="s">
        <v>29</v>
      </c>
    </row>
    <row r="51" spans="1:14" s="9" customFormat="1" ht="16.8" thickBot="1">
      <c r="A51" s="7">
        <v>49</v>
      </c>
      <c r="B51" s="8" t="s">
        <v>80</v>
      </c>
      <c r="C51" s="8">
        <v>2</v>
      </c>
      <c r="D51" s="8">
        <v>8</v>
      </c>
      <c r="E51" s="8">
        <v>1</v>
      </c>
      <c r="F51" s="8">
        <v>41</v>
      </c>
      <c r="G51" s="8">
        <v>4</v>
      </c>
      <c r="H51" s="8">
        <v>57</v>
      </c>
      <c r="I51" s="8">
        <v>18</v>
      </c>
      <c r="J51" s="8">
        <v>1</v>
      </c>
      <c r="K51" s="8">
        <v>8</v>
      </c>
      <c r="L51" s="8">
        <f>SUM(C51:K51)</f>
        <v>140</v>
      </c>
      <c r="M51" s="13"/>
      <c r="N51" s="11" t="s">
        <v>81</v>
      </c>
    </row>
    <row r="52" spans="1:14" s="9" customFormat="1" ht="16.8" thickBot="1">
      <c r="A52" s="7">
        <v>50</v>
      </c>
      <c r="B52" s="8" t="s">
        <v>82</v>
      </c>
      <c r="C52" s="8">
        <v>68</v>
      </c>
      <c r="D52" s="8">
        <v>200</v>
      </c>
      <c r="E52" s="8">
        <v>382</v>
      </c>
      <c r="F52" s="8">
        <v>1866</v>
      </c>
      <c r="G52" s="8">
        <v>842</v>
      </c>
      <c r="H52" s="8">
        <v>997</v>
      </c>
      <c r="I52" s="8">
        <v>523</v>
      </c>
      <c r="J52" s="8">
        <v>147</v>
      </c>
      <c r="K52" s="8">
        <v>186</v>
      </c>
      <c r="L52" s="8">
        <f t="shared" si="2"/>
        <v>5211</v>
      </c>
      <c r="M52" s="13"/>
      <c r="N52" s="11" t="s">
        <v>83</v>
      </c>
    </row>
    <row r="53" spans="1:14" s="9" customFormat="1" ht="16.8" thickBot="1">
      <c r="A53" s="7">
        <v>51</v>
      </c>
      <c r="B53" s="15" t="s">
        <v>84</v>
      </c>
      <c r="C53" s="8"/>
      <c r="D53" s="8"/>
      <c r="E53" s="8"/>
      <c r="F53" s="8"/>
      <c r="G53" s="8"/>
      <c r="H53" s="8"/>
      <c r="I53" s="8"/>
      <c r="J53" s="8">
        <v>1</v>
      </c>
      <c r="K53" s="8"/>
      <c r="L53" s="8">
        <v>1</v>
      </c>
      <c r="M53" s="13"/>
      <c r="N53" s="11" t="s">
        <v>85</v>
      </c>
    </row>
    <row r="54" spans="1:14" s="9" customFormat="1" ht="16.8" thickBot="1">
      <c r="A54" s="7">
        <v>52</v>
      </c>
      <c r="B54" s="8" t="s">
        <v>86</v>
      </c>
      <c r="C54" s="8"/>
      <c r="D54" s="8"/>
      <c r="E54" s="8"/>
      <c r="F54" s="8">
        <v>6</v>
      </c>
      <c r="G54" s="8"/>
      <c r="H54" s="8"/>
      <c r="I54" s="8"/>
      <c r="J54" s="8">
        <v>166</v>
      </c>
      <c r="K54" s="8">
        <v>1109</v>
      </c>
      <c r="L54" s="8">
        <f>SUM(C54:K54)</f>
        <v>1281</v>
      </c>
      <c r="M54" s="13"/>
      <c r="N54" s="11" t="s">
        <v>29</v>
      </c>
    </row>
    <row r="55" spans="1:14" s="9" customFormat="1" ht="16.8" thickBot="1">
      <c r="A55" s="7">
        <v>53</v>
      </c>
      <c r="B55" s="8" t="s">
        <v>87</v>
      </c>
      <c r="C55" s="8">
        <v>3</v>
      </c>
      <c r="D55" s="8">
        <v>7</v>
      </c>
      <c r="E55" s="8"/>
      <c r="F55" s="8">
        <v>135</v>
      </c>
      <c r="G55" s="8">
        <v>1</v>
      </c>
      <c r="H55" s="8">
        <v>5</v>
      </c>
      <c r="I55" s="8">
        <v>2</v>
      </c>
      <c r="J55" s="8"/>
      <c r="K55" s="8">
        <v>27</v>
      </c>
      <c r="L55" s="8">
        <f>SUM(C55:K55)</f>
        <v>180</v>
      </c>
      <c r="M55" s="7"/>
      <c r="N55" s="11" t="s">
        <v>29</v>
      </c>
    </row>
    <row r="56" spans="1:14" s="9" customFormat="1" ht="16.8" thickBot="1">
      <c r="A56" s="7">
        <v>54</v>
      </c>
      <c r="B56" s="8" t="s">
        <v>88</v>
      </c>
      <c r="C56" s="8">
        <v>10</v>
      </c>
      <c r="D56" s="8"/>
      <c r="E56" s="8"/>
      <c r="F56" s="8">
        <v>4</v>
      </c>
      <c r="G56" s="8"/>
      <c r="H56" s="8"/>
      <c r="I56" s="8"/>
      <c r="J56" s="8">
        <v>372</v>
      </c>
      <c r="K56" s="8">
        <v>8</v>
      </c>
      <c r="L56" s="8">
        <f>SUM(C56:K56)</f>
        <v>394</v>
      </c>
      <c r="M56" s="7"/>
      <c r="N56" s="11" t="s">
        <v>29</v>
      </c>
    </row>
    <row r="57" spans="1:14" s="9" customFormat="1" ht="16.8" thickBot="1">
      <c r="A57" s="7">
        <v>55</v>
      </c>
      <c r="B57" s="8" t="s">
        <v>89</v>
      </c>
      <c r="C57" s="8"/>
      <c r="D57" s="8"/>
      <c r="E57" s="8"/>
      <c r="F57" s="8">
        <v>401</v>
      </c>
      <c r="G57" s="8"/>
      <c r="H57" s="8"/>
      <c r="I57" s="8"/>
      <c r="J57" s="8"/>
      <c r="K57" s="8"/>
      <c r="L57" s="8">
        <v>401</v>
      </c>
      <c r="M57" s="13" t="s">
        <v>90</v>
      </c>
      <c r="N57" s="2" t="s">
        <v>33</v>
      </c>
    </row>
    <row r="58" spans="1:14" s="35" customFormat="1" ht="16.8" thickBot="1">
      <c r="A58" s="32">
        <v>56</v>
      </c>
      <c r="B58" s="33" t="s">
        <v>186</v>
      </c>
      <c r="C58" s="36">
        <v>9750</v>
      </c>
      <c r="D58" s="36">
        <v>1662</v>
      </c>
      <c r="E58" s="36">
        <v>490</v>
      </c>
      <c r="F58" s="36">
        <v>18049</v>
      </c>
      <c r="G58" s="36">
        <v>1026</v>
      </c>
      <c r="H58" s="36">
        <v>1678</v>
      </c>
      <c r="I58" s="36">
        <v>1898</v>
      </c>
      <c r="J58" s="36">
        <v>17011</v>
      </c>
      <c r="K58" s="36">
        <v>32505</v>
      </c>
      <c r="L58" s="36">
        <f>SUM(C58:K58)</f>
        <v>84069</v>
      </c>
      <c r="M58" s="32"/>
      <c r="N58" s="34" t="s">
        <v>91</v>
      </c>
    </row>
    <row r="59" spans="1:14" s="9" customFormat="1" ht="16.8" thickBot="1">
      <c r="A59" s="7">
        <v>57</v>
      </c>
      <c r="B59" s="8" t="s">
        <v>92</v>
      </c>
      <c r="C59" s="8">
        <v>24</v>
      </c>
      <c r="D59" s="8">
        <v>47</v>
      </c>
      <c r="E59" s="8">
        <v>9</v>
      </c>
      <c r="F59" s="8">
        <v>114</v>
      </c>
      <c r="G59" s="8">
        <v>12</v>
      </c>
      <c r="H59" s="8">
        <v>41</v>
      </c>
      <c r="I59" s="8">
        <v>38</v>
      </c>
      <c r="J59" s="8">
        <v>25</v>
      </c>
      <c r="K59" s="8">
        <v>135</v>
      </c>
      <c r="L59" s="8">
        <f>SUM(C59:K59)</f>
        <v>445</v>
      </c>
      <c r="M59" s="13"/>
      <c r="N59" s="11" t="s">
        <v>93</v>
      </c>
    </row>
    <row r="60" spans="1:14" s="9" customFormat="1" ht="16.8" thickBot="1">
      <c r="A60" s="7">
        <v>58</v>
      </c>
      <c r="B60" s="8" t="s">
        <v>94</v>
      </c>
      <c r="C60" s="8"/>
      <c r="D60" s="8"/>
      <c r="E60" s="8"/>
      <c r="F60" s="8">
        <v>203917</v>
      </c>
      <c r="G60" s="8"/>
      <c r="H60" s="8"/>
      <c r="I60" s="8"/>
      <c r="J60" s="8"/>
      <c r="K60" s="8"/>
      <c r="L60" s="8">
        <v>203917</v>
      </c>
      <c r="M60" s="13"/>
      <c r="N60" s="11"/>
    </row>
    <row r="61" spans="1:14" s="35" customFormat="1" ht="16.8" thickBot="1">
      <c r="A61" s="32">
        <v>59</v>
      </c>
      <c r="B61" s="33" t="s">
        <v>95</v>
      </c>
      <c r="C61" s="36">
        <v>88</v>
      </c>
      <c r="D61" s="36">
        <v>98</v>
      </c>
      <c r="E61" s="36">
        <v>20</v>
      </c>
      <c r="F61" s="36">
        <v>788</v>
      </c>
      <c r="G61" s="36">
        <v>43</v>
      </c>
      <c r="H61" s="36">
        <v>175</v>
      </c>
      <c r="I61" s="36">
        <v>310</v>
      </c>
      <c r="J61" s="36">
        <v>110</v>
      </c>
      <c r="K61" s="36">
        <v>492</v>
      </c>
      <c r="L61" s="36">
        <f>SUM(C61:K61)</f>
        <v>2124</v>
      </c>
      <c r="M61" s="32"/>
      <c r="N61" s="34" t="s">
        <v>29</v>
      </c>
    </row>
    <row r="62" spans="1:14" s="9" customFormat="1" ht="16.8" thickBot="1">
      <c r="A62" s="7">
        <v>60</v>
      </c>
      <c r="B62" s="8" t="s">
        <v>96</v>
      </c>
      <c r="C62" s="8">
        <v>426</v>
      </c>
      <c r="D62" s="8">
        <v>352</v>
      </c>
      <c r="E62" s="8">
        <v>263</v>
      </c>
      <c r="F62" s="8">
        <v>5874</v>
      </c>
      <c r="G62" s="8">
        <v>259</v>
      </c>
      <c r="H62" s="8">
        <v>1702</v>
      </c>
      <c r="I62" s="8">
        <v>618</v>
      </c>
      <c r="J62" s="8">
        <v>1821</v>
      </c>
      <c r="K62" s="8">
        <v>3431</v>
      </c>
      <c r="L62" s="8">
        <v>14746</v>
      </c>
      <c r="M62" s="13"/>
      <c r="N62" s="11" t="s">
        <v>97</v>
      </c>
    </row>
    <row r="63" spans="1:14" s="9" customFormat="1" ht="16.8" thickBot="1">
      <c r="A63" s="7">
        <v>61</v>
      </c>
      <c r="B63" s="8" t="s">
        <v>98</v>
      </c>
      <c r="C63" s="8">
        <v>436</v>
      </c>
      <c r="D63" s="8">
        <v>1029</v>
      </c>
      <c r="E63" s="8">
        <v>932</v>
      </c>
      <c r="F63" s="8">
        <v>16624</v>
      </c>
      <c r="G63" s="8">
        <v>2539</v>
      </c>
      <c r="H63" s="8">
        <v>14866</v>
      </c>
      <c r="I63" s="8">
        <v>1935</v>
      </c>
      <c r="J63" s="8">
        <v>2263</v>
      </c>
      <c r="K63" s="8">
        <v>11165</v>
      </c>
      <c r="L63" s="8">
        <v>51789</v>
      </c>
      <c r="M63" s="13"/>
      <c r="N63" s="11" t="s">
        <v>97</v>
      </c>
    </row>
    <row r="64" spans="1:14" s="9" customFormat="1" ht="16.8" thickBot="1">
      <c r="A64" s="7">
        <v>62</v>
      </c>
      <c r="B64" s="8" t="s">
        <v>99</v>
      </c>
      <c r="C64" s="8"/>
      <c r="D64" s="8"/>
      <c r="E64" s="8"/>
      <c r="F64" s="8"/>
      <c r="G64" s="8"/>
      <c r="H64" s="8">
        <v>365345</v>
      </c>
      <c r="I64" s="8"/>
      <c r="J64" s="8"/>
      <c r="K64" s="8"/>
      <c r="L64" s="8">
        <v>365345</v>
      </c>
      <c r="M64" s="13"/>
      <c r="N64" s="2" t="s">
        <v>33</v>
      </c>
    </row>
    <row r="65" spans="1:14" s="9" customFormat="1" ht="16.8" thickBot="1">
      <c r="A65" s="7">
        <v>63</v>
      </c>
      <c r="B65" s="8" t="s">
        <v>100</v>
      </c>
      <c r="C65" s="8"/>
      <c r="D65" s="8"/>
      <c r="E65" s="8"/>
      <c r="F65" s="8"/>
      <c r="G65" s="8"/>
      <c r="H65" s="8">
        <v>1</v>
      </c>
      <c r="I65" s="8"/>
      <c r="J65" s="8"/>
      <c r="K65" s="8"/>
      <c r="L65" s="8">
        <f t="shared" ref="L65:L76" si="3">SUM(C65:K65)</f>
        <v>1</v>
      </c>
      <c r="M65" s="13"/>
      <c r="N65" s="2" t="s">
        <v>101</v>
      </c>
    </row>
    <row r="66" spans="1:14" s="41" customFormat="1" ht="16.8" thickBot="1">
      <c r="A66" s="32">
        <v>64</v>
      </c>
      <c r="B66" s="33" t="s">
        <v>102</v>
      </c>
      <c r="C66" s="36">
        <v>421</v>
      </c>
      <c r="D66" s="36">
        <v>244</v>
      </c>
      <c r="E66" s="33">
        <v>135</v>
      </c>
      <c r="F66" s="36">
        <v>1292</v>
      </c>
      <c r="G66" s="33">
        <v>180</v>
      </c>
      <c r="H66" s="33">
        <v>288</v>
      </c>
      <c r="I66" s="33">
        <v>135</v>
      </c>
      <c r="J66" s="36">
        <v>1581</v>
      </c>
      <c r="K66" s="36">
        <v>3600</v>
      </c>
      <c r="L66" s="36">
        <f t="shared" si="3"/>
        <v>7876</v>
      </c>
      <c r="M66" s="40"/>
      <c r="N66" s="34" t="s">
        <v>103</v>
      </c>
    </row>
    <row r="67" spans="1:14" s="9" customFormat="1" ht="16.8" thickBot="1">
      <c r="A67" s="7">
        <v>65</v>
      </c>
      <c r="B67" s="16" t="s">
        <v>104</v>
      </c>
      <c r="C67" s="17">
        <v>66</v>
      </c>
      <c r="D67" s="18">
        <v>3</v>
      </c>
      <c r="E67" s="18">
        <v>0</v>
      </c>
      <c r="F67" s="18">
        <v>52</v>
      </c>
      <c r="G67" s="18">
        <v>2</v>
      </c>
      <c r="H67" s="18">
        <v>2</v>
      </c>
      <c r="I67" s="18">
        <v>1</v>
      </c>
      <c r="J67" s="18">
        <v>13</v>
      </c>
      <c r="K67" s="18">
        <v>160</v>
      </c>
      <c r="L67" s="16">
        <f>SUM(C67:K67)</f>
        <v>299</v>
      </c>
      <c r="M67" s="7"/>
      <c r="N67" s="11" t="s">
        <v>83</v>
      </c>
    </row>
    <row r="68" spans="1:14" s="35" customFormat="1" ht="16.8" thickBot="1">
      <c r="A68" s="32">
        <v>66</v>
      </c>
      <c r="B68" s="33" t="s">
        <v>105</v>
      </c>
      <c r="C68" s="36">
        <v>120</v>
      </c>
      <c r="D68" s="36">
        <v>27</v>
      </c>
      <c r="E68" s="33">
        <v>1</v>
      </c>
      <c r="F68" s="36">
        <v>484</v>
      </c>
      <c r="G68" s="36">
        <v>21</v>
      </c>
      <c r="H68" s="33">
        <v>12</v>
      </c>
      <c r="I68" s="36">
        <v>12</v>
      </c>
      <c r="J68" s="36">
        <v>967</v>
      </c>
      <c r="K68" s="36">
        <v>610</v>
      </c>
      <c r="L68" s="36">
        <f>SUM(C68:K68)</f>
        <v>2254</v>
      </c>
      <c r="M68" s="32"/>
      <c r="N68" s="39" t="s">
        <v>103</v>
      </c>
    </row>
    <row r="69" spans="1:14" s="9" customFormat="1" ht="16.8" thickBot="1">
      <c r="A69" s="7">
        <v>67</v>
      </c>
      <c r="B69" s="15" t="s">
        <v>106</v>
      </c>
      <c r="C69" s="8"/>
      <c r="D69" s="8"/>
      <c r="E69" s="8"/>
      <c r="F69" s="8"/>
      <c r="G69" s="8"/>
      <c r="H69" s="8"/>
      <c r="I69" s="8"/>
      <c r="J69" s="8"/>
      <c r="K69" s="8">
        <v>1</v>
      </c>
      <c r="L69" s="8">
        <f>SUM(C69:K69)</f>
        <v>1</v>
      </c>
      <c r="M69" s="7"/>
      <c r="N69" s="11" t="s">
        <v>107</v>
      </c>
    </row>
    <row r="70" spans="1:14" s="9" customFormat="1" ht="16.8" thickBot="1">
      <c r="A70" s="7">
        <v>68</v>
      </c>
      <c r="B70" s="15" t="s">
        <v>108</v>
      </c>
      <c r="C70" s="8"/>
      <c r="D70" s="8"/>
      <c r="E70" s="8"/>
      <c r="F70" s="8"/>
      <c r="G70" s="8"/>
      <c r="H70" s="8">
        <v>1</v>
      </c>
      <c r="I70" s="8"/>
      <c r="J70" s="8"/>
      <c r="K70" s="8"/>
      <c r="L70" s="8">
        <f>SUM(C70:K70)</f>
        <v>1</v>
      </c>
      <c r="M70" s="7"/>
      <c r="N70" s="11" t="s">
        <v>59</v>
      </c>
    </row>
    <row r="71" spans="1:14" s="9" customFormat="1">
      <c r="A71" s="7"/>
      <c r="B71" s="19" t="s">
        <v>1</v>
      </c>
      <c r="C71" s="19" t="s">
        <v>2</v>
      </c>
      <c r="D71" s="19" t="s">
        <v>3</v>
      </c>
      <c r="E71" s="19" t="s">
        <v>4</v>
      </c>
      <c r="F71" s="19" t="s">
        <v>5</v>
      </c>
      <c r="G71" s="19" t="s">
        <v>6</v>
      </c>
      <c r="H71" s="19" t="s">
        <v>7</v>
      </c>
      <c r="I71" s="19" t="s">
        <v>8</v>
      </c>
      <c r="J71" s="19" t="s">
        <v>9</v>
      </c>
      <c r="K71" s="19" t="s">
        <v>10</v>
      </c>
      <c r="L71" s="19" t="s">
        <v>11</v>
      </c>
      <c r="M71" s="20" t="s">
        <v>12</v>
      </c>
      <c r="N71" s="2"/>
    </row>
    <row r="72" spans="1:14" s="9" customFormat="1" ht="16.8" thickBot="1">
      <c r="A72" s="7"/>
      <c r="B72" s="19" t="s">
        <v>109</v>
      </c>
      <c r="C72" s="19" t="s">
        <v>2</v>
      </c>
      <c r="D72" s="19" t="s">
        <v>3</v>
      </c>
      <c r="E72" s="19" t="s">
        <v>4</v>
      </c>
      <c r="F72" s="19" t="s">
        <v>110</v>
      </c>
      <c r="G72" s="19" t="s">
        <v>111</v>
      </c>
      <c r="H72" s="19" t="s">
        <v>112</v>
      </c>
      <c r="I72" s="19" t="s">
        <v>113</v>
      </c>
      <c r="J72" s="19" t="s">
        <v>114</v>
      </c>
      <c r="K72" s="19" t="s">
        <v>115</v>
      </c>
      <c r="L72" s="19" t="s">
        <v>11</v>
      </c>
      <c r="M72" s="20" t="s">
        <v>12</v>
      </c>
      <c r="N72" s="2"/>
    </row>
    <row r="73" spans="1:14" s="9" customFormat="1" ht="16.8" thickBot="1">
      <c r="A73" s="7">
        <v>1</v>
      </c>
      <c r="B73" s="8" t="s">
        <v>116</v>
      </c>
      <c r="C73" s="8">
        <v>59</v>
      </c>
      <c r="D73" s="8">
        <v>504</v>
      </c>
      <c r="E73" s="8">
        <v>103</v>
      </c>
      <c r="F73" s="8">
        <v>2303</v>
      </c>
      <c r="G73" s="8">
        <v>499</v>
      </c>
      <c r="H73" s="8">
        <v>1900</v>
      </c>
      <c r="I73" s="8">
        <v>355</v>
      </c>
      <c r="J73" s="8">
        <v>340</v>
      </c>
      <c r="K73" s="8">
        <v>1623</v>
      </c>
      <c r="L73" s="8">
        <f t="shared" si="3"/>
        <v>7686</v>
      </c>
      <c r="M73" s="7"/>
      <c r="N73" s="2" t="s">
        <v>117</v>
      </c>
    </row>
    <row r="74" spans="1:14" s="35" customFormat="1" ht="16.8" thickBot="1">
      <c r="A74" s="32">
        <v>2</v>
      </c>
      <c r="B74" s="33" t="s">
        <v>118</v>
      </c>
      <c r="C74" s="36">
        <v>117</v>
      </c>
      <c r="D74" s="36">
        <v>1507</v>
      </c>
      <c r="E74" s="36">
        <v>270</v>
      </c>
      <c r="F74" s="36">
        <v>2015</v>
      </c>
      <c r="G74" s="36">
        <v>807</v>
      </c>
      <c r="H74" s="36">
        <v>2305</v>
      </c>
      <c r="I74" s="36">
        <v>482</v>
      </c>
      <c r="J74" s="36">
        <v>556</v>
      </c>
      <c r="K74" s="36">
        <v>2138</v>
      </c>
      <c r="L74" s="36">
        <f t="shared" si="3"/>
        <v>10197</v>
      </c>
      <c r="M74" s="32"/>
      <c r="N74" s="39"/>
    </row>
    <row r="75" spans="1:14" s="9" customFormat="1" ht="16.8" thickBot="1">
      <c r="A75" s="7">
        <v>3</v>
      </c>
      <c r="B75" s="8" t="s">
        <v>119</v>
      </c>
      <c r="C75" s="8">
        <v>12</v>
      </c>
      <c r="D75" s="8">
        <v>66</v>
      </c>
      <c r="E75" s="8">
        <v>12</v>
      </c>
      <c r="F75" s="8">
        <v>126</v>
      </c>
      <c r="G75" s="8">
        <v>71</v>
      </c>
      <c r="H75" s="8">
        <v>145</v>
      </c>
      <c r="I75" s="8">
        <v>55</v>
      </c>
      <c r="J75" s="8">
        <v>73</v>
      </c>
      <c r="K75" s="8">
        <v>131</v>
      </c>
      <c r="L75" s="8">
        <f t="shared" si="3"/>
        <v>691</v>
      </c>
      <c r="M75" s="7"/>
      <c r="N75" s="2" t="s">
        <v>103</v>
      </c>
    </row>
    <row r="76" spans="1:14" s="9" customFormat="1" ht="16.8" thickBot="1">
      <c r="A76" s="7">
        <v>4</v>
      </c>
      <c r="B76" s="8" t="s">
        <v>120</v>
      </c>
      <c r="C76" s="8"/>
      <c r="D76" s="8">
        <v>19</v>
      </c>
      <c r="E76" s="8"/>
      <c r="F76" s="8">
        <v>234</v>
      </c>
      <c r="G76" s="8">
        <v>2</v>
      </c>
      <c r="H76" s="8">
        <v>6</v>
      </c>
      <c r="I76" s="8">
        <v>1</v>
      </c>
      <c r="J76" s="8"/>
      <c r="K76" s="8">
        <v>18</v>
      </c>
      <c r="L76" s="8">
        <f t="shared" si="3"/>
        <v>280</v>
      </c>
      <c r="M76" s="13"/>
      <c r="N76" s="11" t="s">
        <v>103</v>
      </c>
    </row>
    <row r="77" spans="1:14" s="9" customFormat="1" ht="16.8" thickBot="1">
      <c r="A77" s="7">
        <v>5</v>
      </c>
      <c r="B77" s="8" t="s">
        <v>121</v>
      </c>
      <c r="C77" s="8">
        <v>2</v>
      </c>
      <c r="D77" s="8">
        <v>3</v>
      </c>
      <c r="E77" s="8">
        <v>1</v>
      </c>
      <c r="F77" s="8">
        <v>9</v>
      </c>
      <c r="G77" s="8">
        <v>12</v>
      </c>
      <c r="H77" s="8">
        <v>12</v>
      </c>
      <c r="I77" s="8">
        <v>3</v>
      </c>
      <c r="J77" s="8">
        <v>4</v>
      </c>
      <c r="K77" s="8">
        <v>10</v>
      </c>
      <c r="L77" s="8">
        <f>SUM(C77:K77)</f>
        <v>56</v>
      </c>
      <c r="M77" s="13"/>
      <c r="N77" s="11"/>
    </row>
    <row r="78" spans="1:14" s="35" customFormat="1" ht="16.8" thickBot="1">
      <c r="A78" s="32">
        <v>6</v>
      </c>
      <c r="B78" s="33" t="s">
        <v>122</v>
      </c>
      <c r="C78" s="36">
        <v>40</v>
      </c>
      <c r="D78" s="36">
        <v>279</v>
      </c>
      <c r="E78" s="36">
        <v>30</v>
      </c>
      <c r="F78" s="36">
        <v>631</v>
      </c>
      <c r="G78" s="36">
        <v>241</v>
      </c>
      <c r="H78" s="36">
        <v>501</v>
      </c>
      <c r="I78" s="36">
        <v>112</v>
      </c>
      <c r="J78" s="36">
        <v>103</v>
      </c>
      <c r="K78" s="36">
        <v>620</v>
      </c>
      <c r="L78" s="36">
        <f>SUM(C78:K78)</f>
        <v>2557</v>
      </c>
      <c r="M78" s="40"/>
      <c r="N78" s="34"/>
    </row>
    <row r="79" spans="1:14" s="9" customFormat="1" ht="16.8" thickBot="1">
      <c r="A79" s="7">
        <v>7</v>
      </c>
      <c r="B79" s="8" t="s">
        <v>123</v>
      </c>
      <c r="C79" s="8">
        <v>15</v>
      </c>
      <c r="D79" s="8">
        <v>198</v>
      </c>
      <c r="E79" s="8">
        <v>11</v>
      </c>
      <c r="F79" s="8">
        <v>1177</v>
      </c>
      <c r="G79" s="8">
        <v>393</v>
      </c>
      <c r="H79" s="8">
        <v>63</v>
      </c>
      <c r="I79" s="8">
        <v>148</v>
      </c>
      <c r="J79" s="8">
        <v>13</v>
      </c>
      <c r="K79" s="8">
        <v>317</v>
      </c>
      <c r="L79" s="8">
        <v>2335</v>
      </c>
      <c r="M79" s="13"/>
      <c r="N79" s="11" t="s">
        <v>124</v>
      </c>
    </row>
    <row r="80" spans="1:14" s="9" customFormat="1" ht="16.8" thickBot="1">
      <c r="A80" s="7">
        <v>8</v>
      </c>
      <c r="B80" s="8" t="s">
        <v>125</v>
      </c>
      <c r="C80" s="8">
        <v>691</v>
      </c>
      <c r="D80" s="8"/>
      <c r="E80" s="8"/>
      <c r="F80" s="8">
        <v>4169</v>
      </c>
      <c r="G80" s="8">
        <v>666</v>
      </c>
      <c r="H80" s="8">
        <v>1065</v>
      </c>
      <c r="I80" s="8">
        <v>890</v>
      </c>
      <c r="J80" s="8">
        <v>1435</v>
      </c>
      <c r="K80" s="8">
        <v>4184</v>
      </c>
      <c r="L80" s="8">
        <f>SUM(C80:K80)</f>
        <v>13100</v>
      </c>
      <c r="M80" s="13"/>
      <c r="N80" s="11" t="s">
        <v>124</v>
      </c>
    </row>
    <row r="81" spans="1:14" s="9" customFormat="1" ht="16.8" thickBot="1">
      <c r="A81" s="7">
        <v>9</v>
      </c>
      <c r="B81" s="15" t="s">
        <v>126</v>
      </c>
      <c r="C81" s="8"/>
      <c r="D81" s="8"/>
      <c r="E81" s="8"/>
      <c r="F81" s="8"/>
      <c r="G81" s="8">
        <v>102</v>
      </c>
      <c r="H81" s="8"/>
      <c r="I81" s="8"/>
      <c r="J81" s="8"/>
      <c r="K81" s="8"/>
      <c r="L81" s="8">
        <v>102</v>
      </c>
      <c r="M81" s="13"/>
      <c r="N81" s="11" t="s">
        <v>107</v>
      </c>
    </row>
    <row r="82" spans="1:14" s="9" customFormat="1" ht="16.8" thickBot="1">
      <c r="A82" s="7">
        <v>10</v>
      </c>
      <c r="B82" s="15" t="s">
        <v>127</v>
      </c>
      <c r="C82" s="8"/>
      <c r="D82" s="8"/>
      <c r="E82" s="8"/>
      <c r="F82" s="8"/>
      <c r="G82" s="8">
        <v>3700</v>
      </c>
      <c r="H82" s="8"/>
      <c r="I82" s="8"/>
      <c r="J82" s="8"/>
      <c r="K82" s="8"/>
      <c r="L82" s="8">
        <v>3700</v>
      </c>
      <c r="M82" s="13"/>
      <c r="N82" s="11" t="s">
        <v>107</v>
      </c>
    </row>
    <row r="83" spans="1:14" s="9" customFormat="1" ht="16.8" thickBot="1">
      <c r="A83" s="7">
        <v>11</v>
      </c>
      <c r="B83" s="15" t="s">
        <v>128</v>
      </c>
      <c r="C83" s="8"/>
      <c r="D83" s="8"/>
      <c r="E83" s="8"/>
      <c r="F83" s="8">
        <v>2183</v>
      </c>
      <c r="G83" s="8"/>
      <c r="H83" s="8">
        <v>1105</v>
      </c>
      <c r="I83" s="8"/>
      <c r="J83" s="8">
        <v>19651</v>
      </c>
      <c r="K83" s="8">
        <v>6751</v>
      </c>
      <c r="L83" s="8">
        <f>SUM(C83:K83)</f>
        <v>29690</v>
      </c>
      <c r="M83" s="13"/>
      <c r="N83" s="11" t="s">
        <v>129</v>
      </c>
    </row>
    <row r="84" spans="1:14" s="9" customFormat="1" ht="16.8" thickBot="1">
      <c r="A84" s="7">
        <v>12</v>
      </c>
      <c r="B84" s="8" t="s">
        <v>130</v>
      </c>
      <c r="C84" s="8"/>
      <c r="D84" s="8"/>
      <c r="E84" s="8"/>
      <c r="F84" s="8"/>
      <c r="G84" s="8"/>
      <c r="H84" s="8">
        <v>10000</v>
      </c>
      <c r="I84" s="8"/>
      <c r="J84" s="8"/>
      <c r="K84" s="8"/>
      <c r="L84" s="8">
        <v>10000</v>
      </c>
      <c r="M84" s="13"/>
      <c r="N84" s="11" t="s">
        <v>103</v>
      </c>
    </row>
    <row r="85" spans="1:14" s="9" customFormat="1" ht="16.8" thickBot="1">
      <c r="A85" s="7">
        <v>13</v>
      </c>
      <c r="B85" s="15" t="s">
        <v>131</v>
      </c>
      <c r="C85" s="8">
        <v>9</v>
      </c>
      <c r="D85" s="8"/>
      <c r="E85" s="8"/>
      <c r="F85" s="8"/>
      <c r="G85" s="8"/>
      <c r="H85" s="8"/>
      <c r="I85" s="8"/>
      <c r="J85" s="8"/>
      <c r="K85" s="8"/>
      <c r="L85" s="8">
        <v>9</v>
      </c>
      <c r="M85" s="13"/>
      <c r="N85" s="11" t="s">
        <v>107</v>
      </c>
    </row>
    <row r="86" spans="1:14" s="9" customFormat="1" ht="16.8" thickBot="1">
      <c r="A86" s="7">
        <v>14</v>
      </c>
      <c r="B86" s="15" t="s">
        <v>132</v>
      </c>
      <c r="C86" s="8"/>
      <c r="D86" s="8"/>
      <c r="E86" s="8"/>
      <c r="F86" s="8">
        <v>455</v>
      </c>
      <c r="G86" s="8">
        <v>44</v>
      </c>
      <c r="H86" s="8">
        <v>280</v>
      </c>
      <c r="I86" s="8">
        <v>32</v>
      </c>
      <c r="J86" s="8">
        <v>825</v>
      </c>
      <c r="K86" s="8">
        <v>272</v>
      </c>
      <c r="L86" s="8">
        <f>SUM(C86:K86)</f>
        <v>1908</v>
      </c>
      <c r="M86" s="13"/>
      <c r="N86" s="21" t="s">
        <v>133</v>
      </c>
    </row>
    <row r="87" spans="1:14" s="9" customFormat="1" ht="16.8" thickBot="1">
      <c r="A87" s="7">
        <f>A86+1</f>
        <v>15</v>
      </c>
      <c r="B87" s="15" t="s">
        <v>134</v>
      </c>
      <c r="C87" s="15">
        <v>124</v>
      </c>
      <c r="D87" s="15"/>
      <c r="E87" s="15"/>
      <c r="F87" s="15"/>
      <c r="G87" s="15"/>
      <c r="H87" s="15"/>
      <c r="I87" s="15"/>
      <c r="J87" s="15"/>
      <c r="K87" s="15"/>
      <c r="L87" s="15">
        <f t="shared" ref="L87:L95" si="4">SUM(C87:K87)</f>
        <v>124</v>
      </c>
      <c r="M87" s="13"/>
      <c r="N87" s="11" t="s">
        <v>135</v>
      </c>
    </row>
    <row r="88" spans="1:14" s="9" customFormat="1" ht="16.8" thickBot="1">
      <c r="A88" s="7">
        <f t="shared" ref="A88:A107" si="5">A87+1</f>
        <v>16</v>
      </c>
      <c r="B88" s="15" t="s">
        <v>136</v>
      </c>
      <c r="C88" s="15">
        <v>14</v>
      </c>
      <c r="D88" s="15"/>
      <c r="E88" s="15"/>
      <c r="F88" s="15"/>
      <c r="G88" s="15"/>
      <c r="H88" s="15"/>
      <c r="I88" s="15"/>
      <c r="J88" s="15"/>
      <c r="K88" s="15"/>
      <c r="L88" s="15">
        <f t="shared" si="4"/>
        <v>14</v>
      </c>
      <c r="M88" s="13"/>
      <c r="N88" s="11" t="s">
        <v>135</v>
      </c>
    </row>
    <row r="89" spans="1:14" s="9" customFormat="1" ht="16.8" thickBot="1">
      <c r="A89" s="7">
        <f t="shared" si="5"/>
        <v>17</v>
      </c>
      <c r="B89" s="15" t="s">
        <v>137</v>
      </c>
      <c r="C89" s="15">
        <v>2</v>
      </c>
      <c r="D89" s="15"/>
      <c r="E89" s="15"/>
      <c r="F89" s="15"/>
      <c r="G89" s="15"/>
      <c r="H89" s="15"/>
      <c r="I89" s="15"/>
      <c r="J89" s="15"/>
      <c r="K89" s="15"/>
      <c r="L89" s="15">
        <f t="shared" si="4"/>
        <v>2</v>
      </c>
      <c r="M89" s="13"/>
      <c r="N89" s="11" t="s">
        <v>135</v>
      </c>
    </row>
    <row r="90" spans="1:14" s="9" customFormat="1" ht="16.8" thickBot="1">
      <c r="A90" s="7">
        <f t="shared" si="5"/>
        <v>18</v>
      </c>
      <c r="B90" s="15" t="s">
        <v>138</v>
      </c>
      <c r="C90" s="15">
        <v>9</v>
      </c>
      <c r="D90" s="15"/>
      <c r="E90" s="15"/>
      <c r="F90" s="15"/>
      <c r="G90" s="15"/>
      <c r="H90" s="15"/>
      <c r="I90" s="15"/>
      <c r="J90" s="15"/>
      <c r="K90" s="15"/>
      <c r="L90" s="15">
        <f t="shared" si="4"/>
        <v>9</v>
      </c>
      <c r="M90" s="13"/>
      <c r="N90" s="11" t="s">
        <v>135</v>
      </c>
    </row>
    <row r="91" spans="1:14" s="9" customFormat="1" ht="16.8" thickBot="1">
      <c r="A91" s="7">
        <f t="shared" si="5"/>
        <v>19</v>
      </c>
      <c r="B91" s="15" t="s">
        <v>139</v>
      </c>
      <c r="C91" s="15"/>
      <c r="D91" s="15"/>
      <c r="E91" s="15"/>
      <c r="F91" s="15"/>
      <c r="G91" s="15"/>
      <c r="H91" s="15"/>
      <c r="I91" s="15"/>
      <c r="J91" s="15"/>
      <c r="K91" s="15">
        <v>16</v>
      </c>
      <c r="L91" s="15">
        <f t="shared" si="4"/>
        <v>16</v>
      </c>
      <c r="M91" s="13"/>
      <c r="N91" s="11" t="s">
        <v>135</v>
      </c>
    </row>
    <row r="92" spans="1:14" s="9" customFormat="1" ht="16.8" thickBot="1">
      <c r="A92" s="7">
        <f t="shared" si="5"/>
        <v>20</v>
      </c>
      <c r="B92" s="15" t="s">
        <v>140</v>
      </c>
      <c r="C92" s="15"/>
      <c r="D92" s="15"/>
      <c r="E92" s="15"/>
      <c r="F92" s="15">
        <v>17</v>
      </c>
      <c r="G92" s="15"/>
      <c r="H92" s="15"/>
      <c r="I92" s="15"/>
      <c r="J92" s="15"/>
      <c r="K92" s="15"/>
      <c r="L92" s="15">
        <f t="shared" si="4"/>
        <v>17</v>
      </c>
      <c r="M92" s="13"/>
      <c r="N92" s="11" t="s">
        <v>135</v>
      </c>
    </row>
    <row r="93" spans="1:14" s="9" customFormat="1" ht="16.8" thickBot="1">
      <c r="A93" s="7">
        <f t="shared" si="5"/>
        <v>21</v>
      </c>
      <c r="B93" s="15" t="s">
        <v>141</v>
      </c>
      <c r="C93" s="15">
        <v>63</v>
      </c>
      <c r="D93" s="15"/>
      <c r="E93" s="15"/>
      <c r="F93" s="15"/>
      <c r="G93" s="15"/>
      <c r="H93" s="15"/>
      <c r="I93" s="15"/>
      <c r="J93" s="15"/>
      <c r="K93" s="15"/>
      <c r="L93" s="15">
        <f t="shared" si="4"/>
        <v>63</v>
      </c>
      <c r="M93" s="13"/>
      <c r="N93" s="11" t="s">
        <v>135</v>
      </c>
    </row>
    <row r="94" spans="1:14" s="9" customFormat="1" ht="16.8" thickBot="1">
      <c r="A94" s="7">
        <f t="shared" si="5"/>
        <v>22</v>
      </c>
      <c r="B94" s="15" t="s">
        <v>142</v>
      </c>
      <c r="C94" s="15"/>
      <c r="D94" s="15"/>
      <c r="E94" s="15"/>
      <c r="F94" s="15"/>
      <c r="G94" s="15"/>
      <c r="H94" s="15"/>
      <c r="I94" s="15"/>
      <c r="J94" s="15">
        <v>1</v>
      </c>
      <c r="K94" s="15"/>
      <c r="L94" s="15">
        <f t="shared" si="4"/>
        <v>1</v>
      </c>
      <c r="M94" s="13"/>
      <c r="N94" s="11" t="s">
        <v>135</v>
      </c>
    </row>
    <row r="95" spans="1:14" s="9" customFormat="1" ht="16.8" thickBot="1">
      <c r="A95" s="7">
        <f t="shared" si="5"/>
        <v>23</v>
      </c>
      <c r="B95" s="15" t="s">
        <v>143</v>
      </c>
      <c r="C95" s="15"/>
      <c r="D95" s="15"/>
      <c r="E95" s="15"/>
      <c r="F95" s="15">
        <v>5</v>
      </c>
      <c r="G95" s="15"/>
      <c r="H95" s="15"/>
      <c r="I95" s="15"/>
      <c r="J95" s="15"/>
      <c r="K95" s="15"/>
      <c r="L95" s="15">
        <f t="shared" si="4"/>
        <v>5</v>
      </c>
      <c r="M95" s="13"/>
      <c r="N95" s="11" t="s">
        <v>135</v>
      </c>
    </row>
    <row r="96" spans="1:14" s="9" customFormat="1" ht="16.8" thickBot="1">
      <c r="A96" s="7">
        <f t="shared" si="5"/>
        <v>24</v>
      </c>
      <c r="B96" s="15" t="s">
        <v>144</v>
      </c>
      <c r="C96" s="15"/>
      <c r="D96" s="15"/>
      <c r="E96" s="15"/>
      <c r="F96" s="15"/>
      <c r="G96" s="15"/>
      <c r="H96" s="15"/>
      <c r="I96" s="15"/>
      <c r="J96" s="15">
        <v>1</v>
      </c>
      <c r="K96" s="15"/>
      <c r="L96" s="15">
        <v>1</v>
      </c>
      <c r="M96" s="7"/>
      <c r="N96" s="11" t="s">
        <v>135</v>
      </c>
    </row>
    <row r="97" spans="1:14" s="9" customFormat="1" ht="16.8" thickBot="1">
      <c r="A97" s="7">
        <f t="shared" si="5"/>
        <v>25</v>
      </c>
      <c r="B97" s="15" t="s">
        <v>145</v>
      </c>
      <c r="C97" s="15"/>
      <c r="D97" s="15"/>
      <c r="E97" s="15"/>
      <c r="F97" s="15"/>
      <c r="G97" s="15">
        <v>1</v>
      </c>
      <c r="H97" s="15"/>
      <c r="I97" s="15"/>
      <c r="J97" s="15"/>
      <c r="K97" s="15"/>
      <c r="L97" s="15">
        <v>1</v>
      </c>
      <c r="M97" s="7"/>
      <c r="N97" s="11" t="s">
        <v>135</v>
      </c>
    </row>
    <row r="98" spans="1:14" s="9" customFormat="1" ht="16.8" thickBot="1">
      <c r="A98" s="7">
        <f t="shared" si="5"/>
        <v>26</v>
      </c>
      <c r="B98" s="15" t="s">
        <v>146</v>
      </c>
      <c r="C98" s="15"/>
      <c r="D98" s="15"/>
      <c r="E98" s="15"/>
      <c r="F98" s="15"/>
      <c r="G98" s="15">
        <v>1</v>
      </c>
      <c r="H98" s="15"/>
      <c r="I98" s="15"/>
      <c r="J98" s="15"/>
      <c r="K98" s="15"/>
      <c r="L98" s="15">
        <v>1</v>
      </c>
      <c r="M98" s="7"/>
      <c r="N98" s="11" t="s">
        <v>135</v>
      </c>
    </row>
    <row r="99" spans="1:14" s="9" customFormat="1" ht="16.8" thickBot="1">
      <c r="A99" s="7">
        <f t="shared" si="5"/>
        <v>27</v>
      </c>
      <c r="B99" s="15" t="s">
        <v>147</v>
      </c>
      <c r="C99" s="15"/>
      <c r="D99" s="15"/>
      <c r="E99" s="15"/>
      <c r="F99" s="15"/>
      <c r="G99" s="15"/>
      <c r="H99" s="15">
        <v>1</v>
      </c>
      <c r="I99" s="15"/>
      <c r="J99" s="15"/>
      <c r="K99" s="15"/>
      <c r="L99" s="15">
        <v>1</v>
      </c>
      <c r="M99" s="7" t="s">
        <v>148</v>
      </c>
      <c r="N99" s="11" t="s">
        <v>149</v>
      </c>
    </row>
    <row r="100" spans="1:14" s="9" customFormat="1" ht="16.8" thickBot="1">
      <c r="A100" s="7">
        <f t="shared" si="5"/>
        <v>28</v>
      </c>
      <c r="B100" s="15" t="s">
        <v>150</v>
      </c>
      <c r="C100" s="15"/>
      <c r="D100" s="15"/>
      <c r="E100" s="15"/>
      <c r="F100" s="15"/>
      <c r="G100" s="15"/>
      <c r="H100" s="15">
        <v>1</v>
      </c>
      <c r="I100" s="15"/>
      <c r="J100" s="15"/>
      <c r="K100" s="15"/>
      <c r="L100" s="15">
        <v>1</v>
      </c>
      <c r="M100" s="7" t="s">
        <v>148</v>
      </c>
      <c r="N100" s="11" t="s">
        <v>151</v>
      </c>
    </row>
    <row r="101" spans="1:14" s="9" customFormat="1" ht="16.8" thickBot="1">
      <c r="A101" s="7">
        <f t="shared" si="5"/>
        <v>29</v>
      </c>
      <c r="B101" s="15" t="s">
        <v>152</v>
      </c>
      <c r="C101" s="15"/>
      <c r="D101" s="15"/>
      <c r="E101" s="15"/>
      <c r="F101" s="15"/>
      <c r="G101" s="15"/>
      <c r="H101" s="15">
        <v>1</v>
      </c>
      <c r="I101" s="15"/>
      <c r="J101" s="15"/>
      <c r="K101" s="15"/>
      <c r="L101" s="15">
        <v>1</v>
      </c>
      <c r="M101" s="7" t="s">
        <v>148</v>
      </c>
      <c r="N101" s="11" t="s">
        <v>153</v>
      </c>
    </row>
    <row r="102" spans="1:14" s="9" customFormat="1" ht="16.8" thickBot="1">
      <c r="A102" s="7">
        <f t="shared" si="5"/>
        <v>30</v>
      </c>
      <c r="B102" s="15" t="s">
        <v>154</v>
      </c>
      <c r="C102" s="15"/>
      <c r="D102" s="15"/>
      <c r="E102" s="15"/>
      <c r="F102" s="15"/>
      <c r="G102" s="15"/>
      <c r="H102" s="15">
        <v>1</v>
      </c>
      <c r="I102" s="15"/>
      <c r="J102" s="15"/>
      <c r="K102" s="15"/>
      <c r="L102" s="15">
        <v>1</v>
      </c>
      <c r="M102" s="7" t="s">
        <v>148</v>
      </c>
      <c r="N102" s="11" t="s">
        <v>155</v>
      </c>
    </row>
    <row r="103" spans="1:14" s="9" customFormat="1" ht="16.8" thickBot="1">
      <c r="A103" s="7">
        <f t="shared" si="5"/>
        <v>31</v>
      </c>
      <c r="B103" s="15" t="s">
        <v>156</v>
      </c>
      <c r="C103" s="15"/>
      <c r="D103" s="15"/>
      <c r="E103" s="15"/>
      <c r="F103" s="15"/>
      <c r="G103" s="15"/>
      <c r="H103" s="15">
        <v>1</v>
      </c>
      <c r="I103" s="15"/>
      <c r="J103" s="15"/>
      <c r="K103" s="15"/>
      <c r="L103" s="15">
        <v>1</v>
      </c>
      <c r="M103" s="7" t="s">
        <v>148</v>
      </c>
      <c r="N103" s="11" t="s">
        <v>157</v>
      </c>
    </row>
    <row r="104" spans="1:14" s="9" customFormat="1" ht="16.8" thickBot="1">
      <c r="A104" s="7">
        <f t="shared" si="5"/>
        <v>32</v>
      </c>
      <c r="B104" s="15" t="s">
        <v>158</v>
      </c>
      <c r="C104" s="15"/>
      <c r="D104" s="15"/>
      <c r="E104" s="15"/>
      <c r="F104" s="15"/>
      <c r="G104" s="15"/>
      <c r="H104" s="15">
        <v>1</v>
      </c>
      <c r="I104" s="15"/>
      <c r="J104" s="15"/>
      <c r="K104" s="15"/>
      <c r="L104" s="15">
        <v>1</v>
      </c>
      <c r="M104" s="7" t="s">
        <v>148</v>
      </c>
      <c r="N104" s="11" t="s">
        <v>159</v>
      </c>
    </row>
    <row r="105" spans="1:14" s="9" customFormat="1" ht="16.8" thickBot="1">
      <c r="A105" s="7">
        <f t="shared" si="5"/>
        <v>33</v>
      </c>
      <c r="B105" s="15" t="s">
        <v>160</v>
      </c>
      <c r="C105" s="15"/>
      <c r="D105" s="15"/>
      <c r="E105" s="15"/>
      <c r="F105" s="15"/>
      <c r="G105" s="15"/>
      <c r="H105" s="15">
        <v>1</v>
      </c>
      <c r="I105" s="15"/>
      <c r="J105" s="15"/>
      <c r="K105" s="15"/>
      <c r="L105" s="15">
        <v>1</v>
      </c>
      <c r="M105" s="7" t="s">
        <v>148</v>
      </c>
      <c r="N105" s="11" t="s">
        <v>161</v>
      </c>
    </row>
    <row r="106" spans="1:14" s="9" customFormat="1" ht="16.8" thickBot="1">
      <c r="A106" s="7">
        <f t="shared" si="5"/>
        <v>34</v>
      </c>
      <c r="B106" s="15" t="s">
        <v>162</v>
      </c>
      <c r="C106" s="15"/>
      <c r="D106" s="15"/>
      <c r="E106" s="15"/>
      <c r="F106" s="15"/>
      <c r="G106" s="15"/>
      <c r="H106" s="15"/>
      <c r="I106" s="15"/>
      <c r="J106" s="15">
        <v>1</v>
      </c>
      <c r="K106" s="15"/>
      <c r="L106" s="15">
        <v>1</v>
      </c>
      <c r="M106" s="7" t="s">
        <v>148</v>
      </c>
      <c r="N106" s="11" t="s">
        <v>163</v>
      </c>
    </row>
    <row r="107" spans="1:14" s="9" customFormat="1" ht="16.8" thickBot="1">
      <c r="A107" s="7">
        <f t="shared" si="5"/>
        <v>35</v>
      </c>
      <c r="B107" s="15" t="s">
        <v>164</v>
      </c>
      <c r="C107" s="15"/>
      <c r="D107" s="15"/>
      <c r="E107" s="15"/>
      <c r="F107" s="15"/>
      <c r="G107" s="15"/>
      <c r="H107" s="15"/>
      <c r="I107" s="15"/>
      <c r="J107" s="15">
        <v>1</v>
      </c>
      <c r="K107" s="15"/>
      <c r="L107" s="15">
        <v>1</v>
      </c>
      <c r="M107" s="7" t="s">
        <v>148</v>
      </c>
      <c r="N107" s="11" t="s">
        <v>165</v>
      </c>
    </row>
    <row r="108" spans="1:14" s="9" customFormat="1" ht="16.8" thickBot="1">
      <c r="A108" s="7">
        <f>A107+1</f>
        <v>36</v>
      </c>
      <c r="B108" s="15" t="s">
        <v>166</v>
      </c>
      <c r="C108" s="15"/>
      <c r="D108" s="15"/>
      <c r="E108" s="15"/>
      <c r="F108" s="15"/>
      <c r="G108" s="15"/>
      <c r="H108" s="15"/>
      <c r="I108" s="15"/>
      <c r="J108" s="15">
        <v>1</v>
      </c>
      <c r="K108" s="15"/>
      <c r="L108" s="15">
        <v>1</v>
      </c>
      <c r="M108" s="7" t="s">
        <v>148</v>
      </c>
      <c r="N108" s="11" t="s">
        <v>167</v>
      </c>
    </row>
    <row r="109" spans="1:14" s="9" customFormat="1" ht="16.8" thickBot="1">
      <c r="A109" s="7">
        <v>37</v>
      </c>
      <c r="B109" s="15" t="s">
        <v>168</v>
      </c>
      <c r="C109" s="15"/>
      <c r="D109" s="15">
        <v>1</v>
      </c>
      <c r="E109" s="15"/>
      <c r="F109" s="15"/>
      <c r="G109" s="15"/>
      <c r="H109" s="15"/>
      <c r="I109" s="15"/>
      <c r="J109" s="15"/>
      <c r="K109" s="15"/>
      <c r="L109" s="15">
        <v>1</v>
      </c>
      <c r="M109" s="7" t="s">
        <v>169</v>
      </c>
      <c r="N109" s="11" t="s">
        <v>170</v>
      </c>
    </row>
    <row r="110" spans="1:14" s="9" customFormat="1" ht="16.8" thickBot="1">
      <c r="A110" s="7">
        <v>38</v>
      </c>
      <c r="B110" s="15" t="s">
        <v>171</v>
      </c>
      <c r="C110" s="15"/>
      <c r="D110" s="15"/>
      <c r="E110" s="15"/>
      <c r="F110" s="15"/>
      <c r="G110" s="15">
        <v>1</v>
      </c>
      <c r="H110" s="15"/>
      <c r="I110" s="15"/>
      <c r="J110" s="15"/>
      <c r="K110" s="15"/>
      <c r="L110" s="15">
        <v>1</v>
      </c>
      <c r="M110" s="7" t="s">
        <v>172</v>
      </c>
      <c r="N110" s="11" t="s">
        <v>173</v>
      </c>
    </row>
    <row r="111" spans="1:14" s="9" customFormat="1" ht="16.8" thickBot="1">
      <c r="A111" s="7">
        <v>39</v>
      </c>
      <c r="B111" s="15" t="s">
        <v>174</v>
      </c>
      <c r="C111" s="15"/>
      <c r="D111" s="15"/>
      <c r="E111" s="15"/>
      <c r="F111" s="15"/>
      <c r="G111" s="15"/>
      <c r="H111" s="15"/>
      <c r="I111" s="15"/>
      <c r="J111" s="15"/>
      <c r="K111" s="15">
        <v>10</v>
      </c>
      <c r="L111" s="15">
        <v>10</v>
      </c>
      <c r="M111" s="7" t="s">
        <v>175</v>
      </c>
      <c r="N111" s="11" t="s">
        <v>173</v>
      </c>
    </row>
    <row r="112" spans="1:14" s="9" customFormat="1">
      <c r="A112" s="7"/>
      <c r="B112" s="22" t="s">
        <v>11</v>
      </c>
      <c r="C112" s="22">
        <f t="shared" ref="C112:L112" si="6">SUM(C3:C111)</f>
        <v>18122</v>
      </c>
      <c r="D112" s="22">
        <f t="shared" si="6"/>
        <v>11139</v>
      </c>
      <c r="E112" s="22">
        <f t="shared" si="6"/>
        <v>8292</v>
      </c>
      <c r="F112" s="22">
        <f t="shared" si="6"/>
        <v>489165</v>
      </c>
      <c r="G112" s="22">
        <f t="shared" si="6"/>
        <v>23166</v>
      </c>
      <c r="H112" s="22">
        <f t="shared" si="6"/>
        <v>700763</v>
      </c>
      <c r="I112" s="22">
        <f t="shared" si="6"/>
        <v>18272</v>
      </c>
      <c r="J112" s="22">
        <f t="shared" si="6"/>
        <v>91605</v>
      </c>
      <c r="K112" s="22">
        <f t="shared" si="6"/>
        <v>147459</v>
      </c>
      <c r="L112" s="23">
        <f t="shared" si="6"/>
        <v>1507983</v>
      </c>
      <c r="M112" s="13"/>
      <c r="N112" s="24"/>
    </row>
    <row r="113" spans="1:14" s="9" customFormat="1">
      <c r="A113" s="7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6"/>
      <c r="M113" s="13"/>
      <c r="N113" s="24"/>
    </row>
    <row r="114" spans="1:14" s="9" customFormat="1">
      <c r="A114" s="7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6"/>
      <c r="M114" s="13"/>
      <c r="N114" s="24"/>
    </row>
    <row r="115" spans="1:14" s="9" customFormat="1">
      <c r="A115" s="7"/>
      <c r="B115" s="42" t="s">
        <v>181</v>
      </c>
      <c r="C115" s="26" t="s">
        <v>182</v>
      </c>
      <c r="D115" s="57" t="s">
        <v>183</v>
      </c>
      <c r="E115" s="58"/>
      <c r="F115" s="25"/>
      <c r="G115" s="25"/>
      <c r="I115" s="25"/>
      <c r="J115" s="25"/>
      <c r="K115" s="25"/>
      <c r="L115" s="26"/>
      <c r="M115" s="13"/>
      <c r="N115" s="24"/>
    </row>
    <row r="116" spans="1:14">
      <c r="A116" s="1"/>
      <c r="B116" s="27" t="s">
        <v>185</v>
      </c>
      <c r="C116" s="26" t="s">
        <v>180</v>
      </c>
      <c r="D116" s="59" t="s">
        <v>184</v>
      </c>
      <c r="E116" s="60"/>
      <c r="F116" s="25"/>
      <c r="G116" s="25"/>
      <c r="H116" s="25"/>
      <c r="I116" s="25"/>
      <c r="J116" s="25"/>
      <c r="K116" s="25"/>
      <c r="L116" s="26"/>
      <c r="M116" s="28"/>
      <c r="N116" s="24"/>
    </row>
    <row r="117" spans="1:14">
      <c r="A117" s="1"/>
      <c r="B117" s="27" t="s">
        <v>187</v>
      </c>
      <c r="C117" s="43" t="s">
        <v>213</v>
      </c>
      <c r="D117" s="44" t="s">
        <v>214</v>
      </c>
      <c r="E117" s="43"/>
      <c r="F117" s="25"/>
      <c r="G117" s="25"/>
      <c r="H117" s="25"/>
      <c r="I117" s="25"/>
      <c r="J117" s="25"/>
      <c r="K117" s="25"/>
      <c r="L117" s="26"/>
      <c r="M117" s="28"/>
      <c r="N117" s="24"/>
    </row>
    <row r="118" spans="1:14">
      <c r="A118" s="1"/>
      <c r="B118" s="27" t="s">
        <v>188</v>
      </c>
      <c r="C118" s="43" t="s">
        <v>189</v>
      </c>
      <c r="D118" s="44" t="s">
        <v>190</v>
      </c>
      <c r="E118" s="43"/>
      <c r="F118" s="25"/>
      <c r="G118" s="25"/>
      <c r="H118" s="25"/>
      <c r="I118" s="25"/>
      <c r="J118" s="25"/>
      <c r="K118" s="25"/>
      <c r="L118" s="26"/>
      <c r="M118" s="28"/>
      <c r="N118" s="24"/>
    </row>
    <row r="119" spans="1:14">
      <c r="A119" s="1"/>
      <c r="B119" s="27" t="s">
        <v>191</v>
      </c>
      <c r="C119" s="43" t="s">
        <v>216</v>
      </c>
      <c r="D119" s="44" t="s">
        <v>224</v>
      </c>
      <c r="E119" s="43"/>
      <c r="F119" s="25"/>
      <c r="G119" s="25"/>
      <c r="I119" s="25"/>
      <c r="J119" s="25"/>
      <c r="K119" s="25"/>
      <c r="L119" s="26"/>
      <c r="M119" s="28"/>
      <c r="N119" s="24"/>
    </row>
    <row r="120" spans="1:14">
      <c r="A120" s="1"/>
      <c r="B120" s="27" t="s">
        <v>192</v>
      </c>
      <c r="C120" s="43" t="s">
        <v>193</v>
      </c>
      <c r="D120" s="44" t="s">
        <v>194</v>
      </c>
      <c r="E120" s="43"/>
      <c r="F120" s="25"/>
      <c r="G120" s="25"/>
      <c r="H120" s="25"/>
      <c r="I120" s="25"/>
      <c r="J120" s="25"/>
      <c r="K120" s="25"/>
      <c r="L120" s="26"/>
      <c r="M120" s="28"/>
      <c r="N120" s="24"/>
    </row>
    <row r="121" spans="1:14">
      <c r="A121" s="1"/>
      <c r="B121" s="27" t="s">
        <v>195</v>
      </c>
      <c r="C121" s="43" t="s">
        <v>211</v>
      </c>
      <c r="D121" s="44" t="s">
        <v>212</v>
      </c>
      <c r="E121" s="44"/>
      <c r="F121" s="25"/>
      <c r="G121" s="25"/>
      <c r="H121" s="25"/>
      <c r="I121" s="25"/>
      <c r="J121" s="25"/>
      <c r="K121" s="25"/>
      <c r="L121" s="26"/>
      <c r="M121" s="28"/>
      <c r="N121" s="24"/>
    </row>
    <row r="122" spans="1:14">
      <c r="A122" s="1"/>
      <c r="B122" s="27" t="s">
        <v>196</v>
      </c>
      <c r="C122" s="43" t="s">
        <v>197</v>
      </c>
      <c r="D122" s="44" t="s">
        <v>198</v>
      </c>
      <c r="E122" s="44"/>
      <c r="F122" s="25"/>
      <c r="G122" s="25"/>
      <c r="H122" s="25"/>
      <c r="I122" s="25"/>
      <c r="J122" s="25"/>
      <c r="K122" s="25"/>
      <c r="L122" s="26"/>
      <c r="M122" s="28"/>
      <c r="N122" s="24"/>
    </row>
    <row r="123" spans="1:14">
      <c r="A123" s="1"/>
      <c r="B123" s="27" t="s">
        <v>199</v>
      </c>
      <c r="C123" s="43" t="s">
        <v>205</v>
      </c>
      <c r="D123" s="44" t="s">
        <v>206</v>
      </c>
      <c r="E123" s="44"/>
      <c r="F123" s="25"/>
      <c r="G123" s="25"/>
      <c r="H123" s="25"/>
      <c r="I123" s="25"/>
      <c r="J123" s="25"/>
      <c r="K123" s="25"/>
      <c r="L123" s="26"/>
      <c r="M123" s="28"/>
      <c r="N123" s="24"/>
    </row>
    <row r="124" spans="1:14">
      <c r="A124" s="1"/>
      <c r="B124" s="27" t="s">
        <v>201</v>
      </c>
      <c r="C124" s="43" t="s">
        <v>229</v>
      </c>
      <c r="D124" s="44" t="s">
        <v>230</v>
      </c>
      <c r="E124" s="44"/>
      <c r="F124" s="25"/>
      <c r="G124" s="25"/>
      <c r="H124" s="25"/>
      <c r="I124" s="25"/>
      <c r="J124" s="25"/>
      <c r="K124" s="25"/>
      <c r="L124" s="26"/>
      <c r="M124" s="28"/>
      <c r="N124" s="24"/>
    </row>
    <row r="125" spans="1:14">
      <c r="A125" s="1"/>
      <c r="B125" s="27" t="s">
        <v>202</v>
      </c>
      <c r="C125" s="43" t="s">
        <v>203</v>
      </c>
      <c r="D125" s="44" t="s">
        <v>204</v>
      </c>
      <c r="E125" s="43"/>
      <c r="F125" s="25"/>
      <c r="G125" s="25"/>
      <c r="H125" s="25"/>
      <c r="I125" s="25"/>
      <c r="J125" s="25"/>
      <c r="K125" s="25"/>
      <c r="L125" s="26"/>
      <c r="M125" s="28"/>
      <c r="N125" s="24"/>
    </row>
    <row r="126" spans="1:14">
      <c r="A126" s="1"/>
      <c r="B126" s="27" t="s">
        <v>207</v>
      </c>
      <c r="C126" s="43" t="s">
        <v>208</v>
      </c>
      <c r="D126" s="44" t="s">
        <v>209</v>
      </c>
      <c r="E126" s="43"/>
      <c r="F126" s="25"/>
      <c r="G126" s="25"/>
      <c r="H126" s="25"/>
      <c r="I126" s="25"/>
      <c r="J126" s="25"/>
      <c r="K126" s="25"/>
      <c r="L126" s="26"/>
      <c r="M126" s="28"/>
      <c r="N126" s="24"/>
    </row>
    <row r="127" spans="1:14">
      <c r="A127" s="1"/>
      <c r="B127" s="27" t="s">
        <v>210</v>
      </c>
      <c r="C127" s="43" t="s">
        <v>211</v>
      </c>
      <c r="D127" s="44" t="s">
        <v>212</v>
      </c>
      <c r="E127" s="43"/>
      <c r="F127" s="25"/>
      <c r="G127" s="25"/>
      <c r="H127" s="25"/>
      <c r="I127" s="25"/>
      <c r="J127" s="25"/>
      <c r="K127" s="25"/>
      <c r="L127" s="26"/>
      <c r="M127" s="28"/>
      <c r="N127" s="24"/>
    </row>
    <row r="128" spans="1:14">
      <c r="A128" s="1"/>
      <c r="B128" s="27" t="s">
        <v>220</v>
      </c>
      <c r="C128" s="43" t="s">
        <v>200</v>
      </c>
      <c r="D128" s="44" t="s">
        <v>221</v>
      </c>
      <c r="E128" s="43"/>
      <c r="F128" s="25"/>
      <c r="G128" s="25"/>
      <c r="H128" s="25"/>
      <c r="I128" s="25"/>
      <c r="J128" s="25"/>
      <c r="K128" s="25"/>
      <c r="L128" s="26"/>
      <c r="M128" s="28"/>
      <c r="N128" s="24"/>
    </row>
    <row r="129" spans="1:14">
      <c r="A129" s="1"/>
      <c r="B129" s="27" t="s">
        <v>219</v>
      </c>
      <c r="C129" s="43" t="s">
        <v>200</v>
      </c>
      <c r="D129" s="44" t="s">
        <v>215</v>
      </c>
      <c r="E129" s="43"/>
      <c r="F129" s="25"/>
      <c r="G129" s="25"/>
      <c r="H129" s="25"/>
      <c r="I129" s="25"/>
      <c r="J129" s="25"/>
      <c r="K129" s="25"/>
      <c r="L129" s="26"/>
      <c r="M129" s="28"/>
      <c r="N129" s="24"/>
    </row>
    <row r="130" spans="1:14">
      <c r="A130" s="1"/>
      <c r="B130" s="27"/>
      <c r="C130" s="26"/>
      <c r="D130" s="26"/>
      <c r="E130" s="26"/>
      <c r="G130" s="25"/>
      <c r="H130" s="25"/>
      <c r="I130" s="25"/>
      <c r="J130" s="25"/>
      <c r="K130" s="25"/>
      <c r="L130" s="26"/>
      <c r="M130" s="28"/>
      <c r="N130" s="24"/>
    </row>
    <row r="131" spans="1:14" s="9" customFormat="1">
      <c r="A131" s="7"/>
      <c r="B131" s="27" t="s">
        <v>222</v>
      </c>
      <c r="C131" s="26" t="s">
        <v>227</v>
      </c>
      <c r="D131" s="42" t="s">
        <v>228</v>
      </c>
      <c r="E131" s="26"/>
      <c r="F131" s="25"/>
      <c r="G131" s="25"/>
      <c r="H131" s="25"/>
      <c r="I131" s="25"/>
      <c r="J131" s="25"/>
      <c r="K131" s="25"/>
      <c r="L131" s="26"/>
      <c r="M131" s="13"/>
      <c r="N131" s="24"/>
    </row>
    <row r="132" spans="1:14" s="9" customFormat="1" ht="16.95" customHeight="1">
      <c r="A132" s="7"/>
      <c r="B132" s="27" t="s">
        <v>223</v>
      </c>
      <c r="C132" s="26" t="s">
        <v>225</v>
      </c>
      <c r="D132" s="42" t="s">
        <v>226</v>
      </c>
      <c r="E132" s="26"/>
      <c r="F132" s="25"/>
      <c r="G132" s="25"/>
      <c r="H132" s="25"/>
      <c r="I132" s="25"/>
      <c r="J132" s="25"/>
      <c r="K132" s="25"/>
      <c r="L132" s="26"/>
      <c r="M132" s="13"/>
      <c r="N132" s="24"/>
    </row>
    <row r="133" spans="1:14">
      <c r="A133" s="1"/>
      <c r="C133" s="25"/>
      <c r="D133" s="25"/>
      <c r="E133" s="25"/>
      <c r="G133" s="25"/>
      <c r="H133" s="25"/>
      <c r="I133" s="25"/>
      <c r="J133" s="25"/>
      <c r="K133" s="25"/>
      <c r="L133" s="26"/>
      <c r="M133" s="28"/>
      <c r="N133" s="24"/>
    </row>
    <row r="134" spans="1:14">
      <c r="A134" s="1"/>
      <c r="B134" s="13" t="s">
        <v>176</v>
      </c>
      <c r="C134" s="29"/>
      <c r="D134" s="29"/>
      <c r="E134" s="29"/>
      <c r="F134" s="1"/>
      <c r="G134" s="1"/>
      <c r="H134" s="1"/>
      <c r="I134" s="1"/>
      <c r="J134" s="30"/>
      <c r="K134" s="30"/>
      <c r="L134" s="1"/>
      <c r="M134" s="1"/>
      <c r="N134" s="2"/>
    </row>
    <row r="135" spans="1:14">
      <c r="A135" s="1"/>
      <c r="B135" s="13" t="s">
        <v>177</v>
      </c>
      <c r="C135" s="13"/>
      <c r="D135" s="13"/>
      <c r="E135" s="13"/>
      <c r="F135" s="1"/>
      <c r="G135" s="1"/>
      <c r="H135" s="1"/>
      <c r="I135" s="1"/>
      <c r="J135" s="30"/>
      <c r="K135" s="30"/>
      <c r="L135" s="1"/>
      <c r="M135" s="1"/>
      <c r="N135" s="2"/>
    </row>
    <row r="136" spans="1:14">
      <c r="A136" s="1"/>
      <c r="B136" s="13" t="s">
        <v>178</v>
      </c>
      <c r="C136" s="56"/>
      <c r="D136" s="56"/>
      <c r="E136" s="56"/>
      <c r="F136" s="1"/>
      <c r="G136" s="1"/>
      <c r="H136" s="1"/>
      <c r="I136" s="1"/>
      <c r="J136" s="30"/>
      <c r="K136" s="30"/>
      <c r="L136" s="1"/>
      <c r="M136" s="1"/>
      <c r="N136" s="2"/>
    </row>
    <row r="137" spans="1:14">
      <c r="A137" s="1"/>
      <c r="C137" s="2"/>
      <c r="D137" s="2"/>
      <c r="E137" s="2"/>
      <c r="F137" s="1"/>
      <c r="G137" s="1"/>
      <c r="H137" s="1"/>
      <c r="I137" s="1"/>
      <c r="J137" s="30"/>
      <c r="K137" s="30"/>
      <c r="L137" s="1"/>
      <c r="M137" s="1"/>
      <c r="N137" s="2"/>
    </row>
  </sheetData>
  <mergeCells count="3">
    <mergeCell ref="C136:E136"/>
    <mergeCell ref="D115:E115"/>
    <mergeCell ref="D116:E116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3"/>
  <sheetViews>
    <sheetView zoomScale="90" zoomScaleNormal="90" workbookViewId="0">
      <pane ySplit="2" topLeftCell="A63" activePane="bottomLeft" state="frozen"/>
      <selection pane="bottomLeft" activeCell="B1" sqref="B1"/>
    </sheetView>
  </sheetViews>
  <sheetFormatPr defaultRowHeight="16.2"/>
  <cols>
    <col min="1" max="1" width="6.6640625" customWidth="1"/>
    <col min="2" max="2" width="61.33203125" customWidth="1"/>
    <col min="3" max="3" width="10.88671875" customWidth="1"/>
    <col min="4" max="4" width="12.109375" customWidth="1"/>
    <col min="5" max="5" width="11.109375" customWidth="1"/>
    <col min="6" max="6" width="14.44140625" customWidth="1"/>
    <col min="7" max="7" width="12.44140625" customWidth="1"/>
    <col min="8" max="8" width="14.88671875" customWidth="1"/>
    <col min="9" max="9" width="13.88671875" customWidth="1"/>
    <col min="10" max="10" width="13.6640625" customWidth="1"/>
    <col min="11" max="11" width="15.109375" customWidth="1"/>
    <col min="12" max="12" width="14.44140625" customWidth="1"/>
    <col min="13" max="13" width="13.77734375" customWidth="1"/>
  </cols>
  <sheetData>
    <row r="1" spans="1:14">
      <c r="A1" s="1"/>
      <c r="B1" s="1" t="s">
        <v>244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45"/>
    </row>
    <row r="2" spans="1:14" ht="16.8" thickBot="1">
      <c r="A2" s="3" t="s">
        <v>0</v>
      </c>
      <c r="B2" s="4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6" t="s">
        <v>12</v>
      </c>
      <c r="N2" s="45" t="s">
        <v>13</v>
      </c>
    </row>
    <row r="3" spans="1:14" s="9" customFormat="1" ht="16.8" thickBot="1">
      <c r="A3" s="7">
        <v>1</v>
      </c>
      <c r="B3" s="8" t="s">
        <v>14</v>
      </c>
      <c r="C3" s="8"/>
      <c r="D3" s="8"/>
      <c r="E3" s="8"/>
      <c r="F3" s="8">
        <v>8</v>
      </c>
      <c r="G3" s="8"/>
      <c r="H3" s="8"/>
      <c r="I3" s="8"/>
      <c r="J3" s="8">
        <v>49</v>
      </c>
      <c r="K3" s="8">
        <v>30</v>
      </c>
      <c r="L3" s="8">
        <f t="shared" ref="L3:L8" si="0">SUM(C3:K3)</f>
        <v>87</v>
      </c>
      <c r="M3" s="7"/>
      <c r="N3" s="45" t="s">
        <v>15</v>
      </c>
    </row>
    <row r="4" spans="1:14" s="9" customFormat="1" ht="16.8" thickBot="1">
      <c r="A4" s="7">
        <v>2</v>
      </c>
      <c r="B4" s="8" t="s">
        <v>16</v>
      </c>
      <c r="C4" s="8">
        <v>1</v>
      </c>
      <c r="D4" s="8">
        <v>7</v>
      </c>
      <c r="E4" s="8"/>
      <c r="F4" s="8">
        <v>48</v>
      </c>
      <c r="G4" s="8"/>
      <c r="H4" s="8"/>
      <c r="I4" s="8"/>
      <c r="J4" s="8">
        <v>155</v>
      </c>
      <c r="K4" s="8">
        <v>62</v>
      </c>
      <c r="L4" s="8">
        <f t="shared" si="0"/>
        <v>273</v>
      </c>
      <c r="M4" s="10"/>
      <c r="N4" s="11" t="s">
        <v>17</v>
      </c>
    </row>
    <row r="5" spans="1:14" s="49" customFormat="1" ht="16.8" thickBot="1">
      <c r="A5" s="13">
        <v>3</v>
      </c>
      <c r="B5" s="8" t="s">
        <v>18</v>
      </c>
      <c r="C5" s="8">
        <v>5</v>
      </c>
      <c r="D5" s="8">
        <v>2</v>
      </c>
      <c r="E5" s="8">
        <v>0</v>
      </c>
      <c r="F5" s="8">
        <v>7</v>
      </c>
      <c r="G5" s="8">
        <v>2</v>
      </c>
      <c r="H5" s="8">
        <v>0</v>
      </c>
      <c r="I5" s="8">
        <v>1</v>
      </c>
      <c r="J5" s="8">
        <v>14</v>
      </c>
      <c r="K5" s="8">
        <v>29</v>
      </c>
      <c r="L5" s="8">
        <f t="shared" si="0"/>
        <v>60</v>
      </c>
      <c r="M5" s="13"/>
      <c r="N5" s="11" t="s">
        <v>19</v>
      </c>
    </row>
    <row r="6" spans="1:14" s="49" customFormat="1" ht="16.8" thickBot="1">
      <c r="A6" s="13">
        <v>4</v>
      </c>
      <c r="B6" s="8" t="s">
        <v>20</v>
      </c>
      <c r="C6" s="8">
        <v>0</v>
      </c>
      <c r="D6" s="8">
        <v>3</v>
      </c>
      <c r="E6" s="8">
        <v>3</v>
      </c>
      <c r="F6" s="8">
        <v>26</v>
      </c>
      <c r="G6" s="8">
        <v>0</v>
      </c>
      <c r="H6" s="8">
        <v>6</v>
      </c>
      <c r="I6" s="8">
        <v>10</v>
      </c>
      <c r="J6" s="8">
        <v>1</v>
      </c>
      <c r="K6" s="8">
        <v>0</v>
      </c>
      <c r="L6" s="8">
        <f t="shared" si="0"/>
        <v>49</v>
      </c>
      <c r="M6" s="13"/>
      <c r="N6" s="11" t="s">
        <v>21</v>
      </c>
    </row>
    <row r="7" spans="1:14" s="49" customFormat="1" ht="16.8" thickBot="1">
      <c r="A7" s="13">
        <v>5</v>
      </c>
      <c r="B7" s="8" t="s">
        <v>22</v>
      </c>
      <c r="C7" s="8"/>
      <c r="D7" s="8"/>
      <c r="E7" s="8"/>
      <c r="F7" s="8">
        <v>50</v>
      </c>
      <c r="G7" s="8"/>
      <c r="H7" s="8"/>
      <c r="I7" s="8"/>
      <c r="J7" s="8"/>
      <c r="K7" s="8"/>
      <c r="L7" s="8">
        <f t="shared" si="0"/>
        <v>50</v>
      </c>
      <c r="M7" s="13"/>
      <c r="N7" s="11" t="s">
        <v>23</v>
      </c>
    </row>
    <row r="8" spans="1:14" s="49" customFormat="1" ht="16.8" thickBot="1">
      <c r="A8" s="13">
        <v>6</v>
      </c>
      <c r="B8" s="8" t="s">
        <v>24</v>
      </c>
      <c r="C8" s="8">
        <v>1</v>
      </c>
      <c r="D8" s="8"/>
      <c r="E8" s="8"/>
      <c r="F8" s="8">
        <v>11</v>
      </c>
      <c r="G8" s="8">
        <v>1</v>
      </c>
      <c r="H8" s="8">
        <v>7</v>
      </c>
      <c r="I8" s="8">
        <v>3</v>
      </c>
      <c r="J8" s="8"/>
      <c r="K8" s="8"/>
      <c r="L8" s="8">
        <f t="shared" si="0"/>
        <v>23</v>
      </c>
      <c r="M8" s="13"/>
      <c r="N8" s="11" t="s">
        <v>25</v>
      </c>
    </row>
    <row r="9" spans="1:14" s="49" customFormat="1" ht="16.8" thickBot="1">
      <c r="A9" s="13">
        <v>7</v>
      </c>
      <c r="B9" s="8" t="s">
        <v>26</v>
      </c>
      <c r="C9" s="8"/>
      <c r="D9" s="8"/>
      <c r="E9" s="8"/>
      <c r="F9" s="8"/>
      <c r="G9" s="8"/>
      <c r="H9" s="8">
        <v>285</v>
      </c>
      <c r="I9" s="8"/>
      <c r="J9" s="8"/>
      <c r="K9" s="8"/>
      <c r="L9" s="8">
        <v>285</v>
      </c>
      <c r="M9" s="13"/>
      <c r="N9" s="11" t="s">
        <v>27</v>
      </c>
    </row>
    <row r="10" spans="1:14" s="49" customFormat="1" ht="16.8" thickBot="1">
      <c r="A10" s="13">
        <v>8</v>
      </c>
      <c r="B10" s="8" t="s">
        <v>28</v>
      </c>
      <c r="C10" s="8"/>
      <c r="D10" s="8"/>
      <c r="E10" s="8"/>
      <c r="F10" s="8">
        <v>683</v>
      </c>
      <c r="G10" s="8"/>
      <c r="H10" s="8">
        <v>346</v>
      </c>
      <c r="I10" s="8"/>
      <c r="J10" s="8"/>
      <c r="K10" s="8">
        <v>650</v>
      </c>
      <c r="L10" s="8">
        <v>1679</v>
      </c>
      <c r="M10" s="13"/>
      <c r="N10" s="11" t="s">
        <v>29</v>
      </c>
    </row>
    <row r="11" spans="1:14" s="41" customFormat="1" ht="16.8" thickBot="1">
      <c r="A11" s="40">
        <v>9</v>
      </c>
      <c r="B11" s="33" t="s">
        <v>30</v>
      </c>
      <c r="C11" s="33">
        <v>56</v>
      </c>
      <c r="D11" s="33">
        <v>363</v>
      </c>
      <c r="E11" s="33">
        <v>203</v>
      </c>
      <c r="F11" s="33">
        <v>1265</v>
      </c>
      <c r="G11" s="33">
        <v>167</v>
      </c>
      <c r="H11" s="33">
        <v>542</v>
      </c>
      <c r="I11" s="33">
        <v>209</v>
      </c>
      <c r="J11" s="33">
        <v>216</v>
      </c>
      <c r="K11" s="36">
        <v>145</v>
      </c>
      <c r="L11" s="33">
        <f>SUM(C11:K11)</f>
        <v>3166</v>
      </c>
      <c r="M11" s="40"/>
      <c r="N11" s="34" t="s">
        <v>217</v>
      </c>
    </row>
    <row r="12" spans="1:14" s="49" customFormat="1" ht="16.8" thickBot="1">
      <c r="A12" s="13">
        <v>10</v>
      </c>
      <c r="B12" s="14" t="s">
        <v>31</v>
      </c>
      <c r="C12" s="8"/>
      <c r="D12" s="8"/>
      <c r="E12" s="8"/>
      <c r="F12" s="8"/>
      <c r="G12" s="8"/>
      <c r="H12" s="8">
        <v>14553</v>
      </c>
      <c r="I12" s="8"/>
      <c r="J12" s="8"/>
      <c r="K12" s="8"/>
      <c r="L12" s="8">
        <v>14553</v>
      </c>
      <c r="M12" s="13" t="s">
        <v>32</v>
      </c>
      <c r="N12" s="11" t="s">
        <v>33</v>
      </c>
    </row>
    <row r="13" spans="1:14" s="49" customFormat="1" ht="16.8" thickBot="1">
      <c r="A13" s="13">
        <v>11</v>
      </c>
      <c r="B13" s="8" t="s">
        <v>34</v>
      </c>
      <c r="C13" s="8"/>
      <c r="D13" s="8"/>
      <c r="E13" s="8"/>
      <c r="F13" s="8">
        <v>621</v>
      </c>
      <c r="G13" s="8"/>
      <c r="H13" s="8">
        <v>739</v>
      </c>
      <c r="I13" s="8"/>
      <c r="J13" s="8">
        <v>103</v>
      </c>
      <c r="K13" s="8">
        <v>31</v>
      </c>
      <c r="L13" s="8">
        <f>SUM(C13:K13)</f>
        <v>1494</v>
      </c>
      <c r="M13" s="13"/>
      <c r="N13" s="11" t="s">
        <v>29</v>
      </c>
    </row>
    <row r="14" spans="1:14" s="49" customFormat="1" ht="16.8" thickBot="1">
      <c r="A14" s="13">
        <v>12</v>
      </c>
      <c r="B14" s="8" t="s">
        <v>35</v>
      </c>
      <c r="C14" s="8">
        <v>121</v>
      </c>
      <c r="D14" s="8">
        <v>8</v>
      </c>
      <c r="E14" s="8"/>
      <c r="F14" s="8">
        <v>204</v>
      </c>
      <c r="G14" s="8">
        <v>6</v>
      </c>
      <c r="H14" s="8">
        <v>2</v>
      </c>
      <c r="I14" s="8">
        <v>16</v>
      </c>
      <c r="J14" s="8">
        <v>599</v>
      </c>
      <c r="K14" s="8">
        <v>1997</v>
      </c>
      <c r="L14" s="8">
        <f>SUM(C14:K14)</f>
        <v>2953</v>
      </c>
      <c r="M14" s="13"/>
      <c r="N14" s="11" t="s">
        <v>29</v>
      </c>
    </row>
    <row r="15" spans="1:14" s="49" customFormat="1" ht="16.8" thickBot="1">
      <c r="A15" s="13">
        <v>13</v>
      </c>
      <c r="B15" s="8" t="s">
        <v>36</v>
      </c>
      <c r="C15" s="8">
        <v>10</v>
      </c>
      <c r="D15" s="8">
        <v>24</v>
      </c>
      <c r="E15" s="8">
        <v>6</v>
      </c>
      <c r="F15" s="8">
        <v>60</v>
      </c>
      <c r="G15" s="8">
        <v>10</v>
      </c>
      <c r="H15" s="8">
        <v>42</v>
      </c>
      <c r="I15" s="8">
        <v>34</v>
      </c>
      <c r="J15" s="8">
        <v>43</v>
      </c>
      <c r="K15" s="8">
        <v>35</v>
      </c>
      <c r="L15" s="8">
        <f>SUM(C15:K15)</f>
        <v>264</v>
      </c>
      <c r="M15" s="13"/>
      <c r="N15" s="11"/>
    </row>
    <row r="16" spans="1:14" s="49" customFormat="1" ht="16.8" thickBot="1">
      <c r="A16" s="13">
        <v>14</v>
      </c>
      <c r="B16" s="14" t="s">
        <v>37</v>
      </c>
      <c r="C16" s="8"/>
      <c r="D16" s="8"/>
      <c r="E16" s="8"/>
      <c r="F16" s="8"/>
      <c r="G16" s="8">
        <v>15</v>
      </c>
      <c r="H16" s="8"/>
      <c r="I16" s="8"/>
      <c r="J16" s="8"/>
      <c r="K16" s="8"/>
      <c r="L16" s="8">
        <v>15</v>
      </c>
      <c r="M16" s="13"/>
      <c r="N16" s="11" t="s">
        <v>29</v>
      </c>
    </row>
    <row r="17" spans="1:14" s="49" customFormat="1" ht="16.8" thickBot="1">
      <c r="A17" s="13">
        <v>15</v>
      </c>
      <c r="B17" s="8" t="s">
        <v>38</v>
      </c>
      <c r="C17" s="8"/>
      <c r="D17" s="8"/>
      <c r="E17" s="8"/>
      <c r="F17" s="8"/>
      <c r="G17" s="8"/>
      <c r="H17" s="8">
        <v>0</v>
      </c>
      <c r="I17" s="8"/>
      <c r="J17" s="8"/>
      <c r="K17" s="8"/>
      <c r="L17" s="8">
        <v>0</v>
      </c>
      <c r="M17" s="13" t="s">
        <v>39</v>
      </c>
      <c r="N17" s="11" t="s">
        <v>33</v>
      </c>
    </row>
    <row r="18" spans="1:14" s="49" customFormat="1" ht="16.8" thickBot="1">
      <c r="A18" s="13">
        <v>16</v>
      </c>
      <c r="B18" s="8" t="s">
        <v>218</v>
      </c>
      <c r="C18" s="8">
        <v>80</v>
      </c>
      <c r="D18" s="8">
        <v>81</v>
      </c>
      <c r="E18" s="8">
        <v>41</v>
      </c>
      <c r="F18" s="8">
        <v>1108</v>
      </c>
      <c r="G18" s="8">
        <v>58</v>
      </c>
      <c r="H18" s="8">
        <v>981</v>
      </c>
      <c r="I18" s="8">
        <v>261</v>
      </c>
      <c r="J18" s="8">
        <v>66</v>
      </c>
      <c r="K18" s="8">
        <v>525</v>
      </c>
      <c r="L18" s="8">
        <f>SUM(C18:K18)</f>
        <v>3201</v>
      </c>
      <c r="M18" s="13"/>
      <c r="N18" s="11" t="s">
        <v>40</v>
      </c>
    </row>
    <row r="19" spans="1:14" s="49" customFormat="1" ht="16.8" thickBot="1">
      <c r="A19" s="13">
        <v>17</v>
      </c>
      <c r="B19" s="8" t="s">
        <v>41</v>
      </c>
      <c r="C19" s="8"/>
      <c r="D19" s="8"/>
      <c r="E19" s="8"/>
      <c r="F19" s="8"/>
      <c r="G19" s="8"/>
      <c r="H19" s="8">
        <v>136431</v>
      </c>
      <c r="I19" s="8"/>
      <c r="J19" s="8"/>
      <c r="K19" s="8"/>
      <c r="L19" s="8">
        <v>136431</v>
      </c>
      <c r="M19" s="13"/>
      <c r="N19" s="11" t="s">
        <v>33</v>
      </c>
    </row>
    <row r="20" spans="1:14" s="49" customFormat="1" ht="16.8" thickBot="1">
      <c r="A20" s="13">
        <v>18</v>
      </c>
      <c r="B20" s="8" t="s">
        <v>42</v>
      </c>
      <c r="C20" s="8"/>
      <c r="D20" s="8"/>
      <c r="E20" s="8"/>
      <c r="F20" s="8"/>
      <c r="G20" s="8"/>
      <c r="H20" s="8">
        <v>99235</v>
      </c>
      <c r="I20" s="8"/>
      <c r="J20" s="8"/>
      <c r="K20" s="8"/>
      <c r="L20" s="8">
        <v>99235</v>
      </c>
      <c r="M20" s="13" t="s">
        <v>43</v>
      </c>
      <c r="N20" s="11" t="s">
        <v>33</v>
      </c>
    </row>
    <row r="21" spans="1:14" s="49" customFormat="1" ht="16.8" thickBot="1">
      <c r="A21" s="13">
        <v>19</v>
      </c>
      <c r="B21" s="8" t="s">
        <v>44</v>
      </c>
      <c r="C21" s="8">
        <v>671</v>
      </c>
      <c r="D21" s="8">
        <v>227</v>
      </c>
      <c r="E21" s="8">
        <v>2</v>
      </c>
      <c r="F21" s="8">
        <v>974</v>
      </c>
      <c r="G21" s="8">
        <v>17</v>
      </c>
      <c r="H21" s="8">
        <v>73</v>
      </c>
      <c r="I21" s="8">
        <v>151</v>
      </c>
      <c r="J21" s="8">
        <v>1403</v>
      </c>
      <c r="K21" s="8">
        <v>4850</v>
      </c>
      <c r="L21" s="8">
        <f>SUM(C21:K21)</f>
        <v>8368</v>
      </c>
      <c r="M21" s="13"/>
      <c r="N21" s="11" t="s">
        <v>29</v>
      </c>
    </row>
    <row r="22" spans="1:14" s="49" customFormat="1" ht="16.8" thickBot="1">
      <c r="A22" s="13">
        <v>20</v>
      </c>
      <c r="B22" s="8" t="s">
        <v>45</v>
      </c>
      <c r="C22" s="8">
        <v>111</v>
      </c>
      <c r="D22" s="8">
        <v>68</v>
      </c>
      <c r="E22" s="8">
        <v>1</v>
      </c>
      <c r="F22" s="8">
        <v>1600</v>
      </c>
      <c r="G22" s="8">
        <v>5</v>
      </c>
      <c r="H22" s="8">
        <v>9</v>
      </c>
      <c r="I22" s="8">
        <v>24</v>
      </c>
      <c r="J22" s="8">
        <v>8</v>
      </c>
      <c r="K22" s="8">
        <v>470</v>
      </c>
      <c r="L22" s="8">
        <f>SUM(C22:K22)</f>
        <v>2296</v>
      </c>
      <c r="M22" s="13"/>
      <c r="N22" s="11" t="s">
        <v>29</v>
      </c>
    </row>
    <row r="23" spans="1:14" s="49" customFormat="1" ht="16.8" thickBot="1">
      <c r="A23" s="13">
        <v>21</v>
      </c>
      <c r="B23" s="8" t="s">
        <v>46</v>
      </c>
      <c r="C23" s="8">
        <v>2</v>
      </c>
      <c r="D23" s="8"/>
      <c r="E23" s="8"/>
      <c r="F23" s="8">
        <v>59</v>
      </c>
      <c r="G23" s="8"/>
      <c r="H23" s="8"/>
      <c r="I23" s="8">
        <v>4</v>
      </c>
      <c r="J23" s="8">
        <v>1</v>
      </c>
      <c r="K23" s="8">
        <v>84</v>
      </c>
      <c r="L23" s="8">
        <f>SUM(C23:K23)</f>
        <v>150</v>
      </c>
      <c r="M23" s="13"/>
      <c r="N23" s="11" t="s">
        <v>47</v>
      </c>
    </row>
    <row r="24" spans="1:14" s="49" customFormat="1" ht="16.8" thickBot="1">
      <c r="A24" s="13">
        <v>22</v>
      </c>
      <c r="B24" s="8" t="s">
        <v>48</v>
      </c>
      <c r="C24" s="8"/>
      <c r="D24" s="8"/>
      <c r="E24" s="8"/>
      <c r="F24" s="8"/>
      <c r="G24" s="8"/>
      <c r="H24" s="8"/>
      <c r="I24" s="8"/>
      <c r="J24" s="8"/>
      <c r="K24" s="8">
        <v>359</v>
      </c>
      <c r="L24" s="8">
        <v>359</v>
      </c>
      <c r="M24" s="13"/>
      <c r="N24" s="11" t="s">
        <v>49</v>
      </c>
    </row>
    <row r="25" spans="1:14" s="49" customFormat="1" ht="16.8" thickBot="1">
      <c r="A25" s="13">
        <v>23</v>
      </c>
      <c r="B25" s="8" t="s">
        <v>50</v>
      </c>
      <c r="C25" s="8">
        <v>14</v>
      </c>
      <c r="D25" s="8">
        <v>3</v>
      </c>
      <c r="E25" s="8">
        <v>72</v>
      </c>
      <c r="F25" s="8">
        <v>165</v>
      </c>
      <c r="G25" s="8">
        <v>305</v>
      </c>
      <c r="H25" s="8">
        <v>11</v>
      </c>
      <c r="I25" s="8">
        <v>12</v>
      </c>
      <c r="J25" s="8">
        <v>7</v>
      </c>
      <c r="K25" s="8">
        <v>4</v>
      </c>
      <c r="L25" s="8">
        <f t="shared" ref="L25:L36" si="1">SUM(C25:K25)</f>
        <v>593</v>
      </c>
      <c r="M25" s="13"/>
      <c r="N25" s="11" t="s">
        <v>29</v>
      </c>
    </row>
    <row r="26" spans="1:14" s="49" customFormat="1" ht="16.8" thickBot="1">
      <c r="A26" s="13">
        <v>24</v>
      </c>
      <c r="B26" s="8" t="s">
        <v>51</v>
      </c>
      <c r="C26" s="8">
        <v>336</v>
      </c>
      <c r="D26" s="8">
        <v>145</v>
      </c>
      <c r="E26" s="8">
        <v>162</v>
      </c>
      <c r="F26" s="8">
        <v>1605</v>
      </c>
      <c r="G26" s="8">
        <v>392</v>
      </c>
      <c r="H26" s="8">
        <v>423</v>
      </c>
      <c r="I26" s="8">
        <v>418</v>
      </c>
      <c r="J26" s="8">
        <v>22</v>
      </c>
      <c r="K26" s="8">
        <v>471</v>
      </c>
      <c r="L26" s="8">
        <f>SUM(C26:K26)</f>
        <v>3974</v>
      </c>
      <c r="M26" s="13"/>
      <c r="N26" s="11" t="s">
        <v>29</v>
      </c>
    </row>
    <row r="27" spans="1:14" s="49" customFormat="1" ht="16.8" thickBot="1">
      <c r="A27" s="13">
        <v>25</v>
      </c>
      <c r="B27" s="8" t="s">
        <v>52</v>
      </c>
      <c r="C27" s="8"/>
      <c r="D27" s="8"/>
      <c r="E27" s="8"/>
      <c r="F27" s="8"/>
      <c r="G27" s="8"/>
      <c r="H27" s="8">
        <v>2</v>
      </c>
      <c r="I27" s="8"/>
      <c r="J27" s="8"/>
      <c r="K27" s="8">
        <v>1</v>
      </c>
      <c r="L27" s="8">
        <v>3</v>
      </c>
      <c r="M27" s="13"/>
      <c r="N27" s="11"/>
    </row>
    <row r="28" spans="1:14" s="49" customFormat="1" ht="16.8" thickBot="1">
      <c r="A28" s="13">
        <v>26</v>
      </c>
      <c r="B28" s="8" t="s">
        <v>53</v>
      </c>
      <c r="C28" s="8">
        <v>6</v>
      </c>
      <c r="D28" s="8">
        <v>0</v>
      </c>
      <c r="E28" s="8">
        <v>0</v>
      </c>
      <c r="F28" s="8">
        <v>8</v>
      </c>
      <c r="G28" s="8">
        <v>0</v>
      </c>
      <c r="H28" s="8">
        <v>1</v>
      </c>
      <c r="I28" s="8">
        <v>2</v>
      </c>
      <c r="J28" s="8">
        <v>101</v>
      </c>
      <c r="K28" s="8">
        <v>47</v>
      </c>
      <c r="L28" s="8">
        <f>SUM(C28:K28)</f>
        <v>165</v>
      </c>
      <c r="N28" s="11" t="s">
        <v>54</v>
      </c>
    </row>
    <row r="29" spans="1:14" s="49" customFormat="1" ht="16.8" thickBot="1">
      <c r="A29" s="13">
        <v>27</v>
      </c>
      <c r="B29" s="8" t="s">
        <v>55</v>
      </c>
      <c r="C29" s="8">
        <v>213</v>
      </c>
      <c r="D29" s="8">
        <v>0</v>
      </c>
      <c r="E29" s="8">
        <v>1</v>
      </c>
      <c r="F29" s="8">
        <v>188</v>
      </c>
      <c r="G29" s="8">
        <v>6</v>
      </c>
      <c r="H29" s="8">
        <v>4</v>
      </c>
      <c r="I29" s="8">
        <v>12</v>
      </c>
      <c r="J29" s="8">
        <v>39</v>
      </c>
      <c r="K29" s="8">
        <v>223</v>
      </c>
      <c r="L29" s="8">
        <f t="shared" si="1"/>
        <v>686</v>
      </c>
      <c r="M29" s="13"/>
      <c r="N29" s="11" t="s">
        <v>29</v>
      </c>
    </row>
    <row r="30" spans="1:14" s="49" customFormat="1" ht="16.8" thickBot="1">
      <c r="A30" s="13">
        <v>28</v>
      </c>
      <c r="B30" s="8" t="s">
        <v>56</v>
      </c>
      <c r="C30" s="8">
        <v>515</v>
      </c>
      <c r="D30" s="8">
        <v>25</v>
      </c>
      <c r="E30" s="8">
        <v>2</v>
      </c>
      <c r="F30" s="8">
        <v>688</v>
      </c>
      <c r="G30" s="8">
        <v>33</v>
      </c>
      <c r="H30" s="8">
        <v>36</v>
      </c>
      <c r="I30" s="8">
        <v>27</v>
      </c>
      <c r="J30" s="8">
        <v>51</v>
      </c>
      <c r="K30" s="8">
        <v>781</v>
      </c>
      <c r="L30" s="8">
        <f t="shared" si="1"/>
        <v>2158</v>
      </c>
      <c r="M30" s="13"/>
      <c r="N30" s="11" t="s">
        <v>29</v>
      </c>
    </row>
    <row r="31" spans="1:14" s="49" customFormat="1" ht="16.8" thickBot="1">
      <c r="A31" s="13">
        <v>29</v>
      </c>
      <c r="B31" s="8" t="s">
        <v>57</v>
      </c>
      <c r="C31" s="8">
        <v>91</v>
      </c>
      <c r="D31" s="8">
        <v>52</v>
      </c>
      <c r="E31" s="8">
        <v>32</v>
      </c>
      <c r="F31" s="8">
        <v>429</v>
      </c>
      <c r="G31" s="8">
        <v>43</v>
      </c>
      <c r="H31" s="8">
        <v>66</v>
      </c>
      <c r="I31" s="8">
        <v>188</v>
      </c>
      <c r="J31" s="8">
        <v>115</v>
      </c>
      <c r="K31" s="8">
        <v>460</v>
      </c>
      <c r="L31" s="8">
        <f>SUM(C31:K31)</f>
        <v>1476</v>
      </c>
      <c r="M31" s="13"/>
      <c r="N31" s="11"/>
    </row>
    <row r="32" spans="1:14" s="49" customFormat="1" ht="16.8" thickBot="1">
      <c r="A32" s="13">
        <v>30</v>
      </c>
      <c r="B32" s="8" t="s">
        <v>58</v>
      </c>
      <c r="C32" s="8"/>
      <c r="D32" s="8"/>
      <c r="E32" s="8"/>
      <c r="F32" s="8"/>
      <c r="G32" s="8"/>
      <c r="H32" s="8"/>
      <c r="I32" s="8"/>
      <c r="J32" s="8">
        <v>1</v>
      </c>
      <c r="K32" s="8"/>
      <c r="L32" s="8">
        <f>SUM(C32:K32)</f>
        <v>1</v>
      </c>
      <c r="M32" s="13"/>
      <c r="N32" s="11" t="s">
        <v>59</v>
      </c>
    </row>
    <row r="33" spans="1:14" s="49" customFormat="1" ht="16.8" thickBot="1">
      <c r="A33" s="13">
        <v>31</v>
      </c>
      <c r="B33" s="8" t="s">
        <v>60</v>
      </c>
      <c r="C33" s="8"/>
      <c r="D33" s="8"/>
      <c r="E33" s="8"/>
      <c r="F33" s="8">
        <v>3</v>
      </c>
      <c r="G33" s="8">
        <v>2</v>
      </c>
      <c r="H33" s="8"/>
      <c r="I33" s="8"/>
      <c r="J33" s="8"/>
      <c r="K33" s="8">
        <v>1</v>
      </c>
      <c r="L33" s="8">
        <f>SUM(C33:K33)</f>
        <v>6</v>
      </c>
      <c r="M33" s="13"/>
      <c r="N33" s="11" t="s">
        <v>61</v>
      </c>
    </row>
    <row r="34" spans="1:14" s="49" customFormat="1" ht="16.8" thickBot="1">
      <c r="A34" s="13">
        <v>32</v>
      </c>
      <c r="B34" s="8" t="s">
        <v>62</v>
      </c>
      <c r="C34" s="8">
        <v>18</v>
      </c>
      <c r="D34" s="8">
        <v>23</v>
      </c>
      <c r="E34" s="8">
        <v>25</v>
      </c>
      <c r="F34" s="8">
        <v>372</v>
      </c>
      <c r="G34" s="8">
        <v>89</v>
      </c>
      <c r="H34" s="8">
        <v>41</v>
      </c>
      <c r="I34" s="8">
        <v>46</v>
      </c>
      <c r="J34" s="8">
        <v>55</v>
      </c>
      <c r="K34" s="8">
        <v>26</v>
      </c>
      <c r="L34" s="8">
        <f>SUM(C34:K34)</f>
        <v>695</v>
      </c>
      <c r="M34" s="13"/>
      <c r="N34" s="11"/>
    </row>
    <row r="35" spans="1:14" s="49" customFormat="1" ht="16.8" thickBot="1">
      <c r="A35" s="13">
        <v>33</v>
      </c>
      <c r="B35" s="8" t="s">
        <v>63</v>
      </c>
      <c r="C35" s="8">
        <v>0</v>
      </c>
      <c r="D35" s="8">
        <v>0</v>
      </c>
      <c r="E35" s="8">
        <v>7</v>
      </c>
      <c r="F35" s="8">
        <v>115</v>
      </c>
      <c r="G35" s="8">
        <v>10</v>
      </c>
      <c r="H35" s="8">
        <v>10</v>
      </c>
      <c r="I35" s="8">
        <v>4</v>
      </c>
      <c r="J35" s="8">
        <v>0</v>
      </c>
      <c r="K35" s="8">
        <v>39</v>
      </c>
      <c r="L35" s="8">
        <f t="shared" si="1"/>
        <v>185</v>
      </c>
      <c r="M35" s="13"/>
      <c r="N35" s="11" t="s">
        <v>29</v>
      </c>
    </row>
    <row r="36" spans="1:14" s="49" customFormat="1" ht="16.8" thickBot="1">
      <c r="A36" s="13">
        <v>34</v>
      </c>
      <c r="B36" s="8" t="s">
        <v>64</v>
      </c>
      <c r="C36" s="8">
        <v>1</v>
      </c>
      <c r="D36" s="8"/>
      <c r="E36" s="8"/>
      <c r="F36" s="8">
        <v>6</v>
      </c>
      <c r="G36" s="8"/>
      <c r="H36" s="8">
        <v>5</v>
      </c>
      <c r="I36" s="8">
        <v>2</v>
      </c>
      <c r="J36" s="8">
        <v>1</v>
      </c>
      <c r="K36" s="8">
        <v>4</v>
      </c>
      <c r="L36" s="8">
        <f t="shared" si="1"/>
        <v>19</v>
      </c>
      <c r="M36" s="13"/>
      <c r="N36" s="11"/>
    </row>
    <row r="37" spans="1:14" s="49" customFormat="1" ht="16.8" thickBot="1">
      <c r="A37" s="13">
        <v>35</v>
      </c>
      <c r="B37" s="8" t="s">
        <v>65</v>
      </c>
      <c r="C37" s="8"/>
      <c r="D37" s="8"/>
      <c r="E37" s="8"/>
      <c r="F37" s="8"/>
      <c r="G37" s="8"/>
      <c r="H37" s="8">
        <v>20625</v>
      </c>
      <c r="I37" s="8"/>
      <c r="J37" s="8"/>
      <c r="K37" s="8"/>
      <c r="L37" s="8">
        <v>20625</v>
      </c>
      <c r="M37" s="13"/>
      <c r="N37" s="11" t="s">
        <v>29</v>
      </c>
    </row>
    <row r="38" spans="1:14" s="49" customFormat="1" ht="16.8" thickBot="1">
      <c r="A38" s="13">
        <v>36</v>
      </c>
      <c r="B38" s="8" t="s">
        <v>66</v>
      </c>
      <c r="C38" s="8"/>
      <c r="D38" s="8"/>
      <c r="E38" s="8"/>
      <c r="F38" s="8">
        <v>10742</v>
      </c>
      <c r="G38" s="8"/>
      <c r="H38" s="8"/>
      <c r="I38" s="8"/>
      <c r="J38" s="8"/>
      <c r="K38" s="8"/>
      <c r="L38" s="8">
        <v>10742</v>
      </c>
      <c r="M38" s="13"/>
      <c r="N38" s="11" t="s">
        <v>33</v>
      </c>
    </row>
    <row r="39" spans="1:14" s="49" customFormat="1" ht="16.8" thickBot="1">
      <c r="A39" s="13">
        <v>37</v>
      </c>
      <c r="B39" s="8" t="s">
        <v>67</v>
      </c>
      <c r="C39" s="8"/>
      <c r="D39" s="8"/>
      <c r="E39" s="8"/>
      <c r="F39" s="8">
        <v>25024</v>
      </c>
      <c r="G39" s="8"/>
      <c r="H39" s="8"/>
      <c r="I39" s="8"/>
      <c r="J39" s="8"/>
      <c r="K39" s="8"/>
      <c r="L39" s="8">
        <v>25024</v>
      </c>
      <c r="M39" s="13"/>
      <c r="N39" s="11" t="s">
        <v>33</v>
      </c>
    </row>
    <row r="40" spans="1:14" s="49" customFormat="1" ht="16.8" thickBot="1">
      <c r="A40" s="13">
        <v>38</v>
      </c>
      <c r="B40" s="8" t="s">
        <v>68</v>
      </c>
      <c r="C40" s="8">
        <v>17</v>
      </c>
      <c r="D40" s="8">
        <v>24</v>
      </c>
      <c r="E40" s="8"/>
      <c r="F40" s="8">
        <v>994</v>
      </c>
      <c r="G40" s="8">
        <v>5</v>
      </c>
      <c r="H40" s="8">
        <v>29</v>
      </c>
      <c r="I40" s="8">
        <v>26</v>
      </c>
      <c r="J40" s="8">
        <v>100</v>
      </c>
      <c r="K40" s="8">
        <v>291</v>
      </c>
      <c r="L40" s="8">
        <f>SUM(C40:K40)</f>
        <v>1486</v>
      </c>
      <c r="M40" s="13"/>
      <c r="N40" s="11" t="s">
        <v>29</v>
      </c>
    </row>
    <row r="41" spans="1:14" s="49" customFormat="1" ht="16.8" thickBot="1">
      <c r="A41" s="13">
        <v>39</v>
      </c>
      <c r="B41" s="8" t="s">
        <v>69</v>
      </c>
      <c r="C41" s="8"/>
      <c r="D41" s="8"/>
      <c r="E41" s="8"/>
      <c r="F41" s="8"/>
      <c r="G41" s="8"/>
      <c r="H41" s="8"/>
      <c r="I41" s="8"/>
      <c r="J41" s="8"/>
      <c r="K41" s="8">
        <v>504</v>
      </c>
      <c r="L41" s="8">
        <v>504</v>
      </c>
      <c r="M41" s="13"/>
      <c r="N41" s="11" t="s">
        <v>17</v>
      </c>
    </row>
    <row r="42" spans="1:14" s="49" customFormat="1" ht="16.8" thickBot="1">
      <c r="A42" s="13">
        <v>40</v>
      </c>
      <c r="B42" s="8" t="s">
        <v>70</v>
      </c>
      <c r="C42" s="8">
        <v>1</v>
      </c>
      <c r="D42" s="8"/>
      <c r="E42" s="8"/>
      <c r="F42" s="8">
        <v>1</v>
      </c>
      <c r="G42" s="8"/>
      <c r="H42" s="8">
        <v>1</v>
      </c>
      <c r="I42" s="8"/>
      <c r="J42" s="8">
        <v>3</v>
      </c>
      <c r="K42" s="8">
        <v>25</v>
      </c>
      <c r="L42" s="8">
        <f>SUM(C42:K42)</f>
        <v>31</v>
      </c>
      <c r="M42" s="13"/>
      <c r="N42" s="11" t="s">
        <v>29</v>
      </c>
    </row>
    <row r="43" spans="1:14" s="49" customFormat="1" ht="16.8" thickBot="1">
      <c r="A43" s="13">
        <v>41</v>
      </c>
      <c r="B43" s="8" t="s">
        <v>71</v>
      </c>
      <c r="C43" s="8"/>
      <c r="D43" s="8"/>
      <c r="E43" s="8"/>
      <c r="F43" s="8">
        <v>62000</v>
      </c>
      <c r="G43" s="8"/>
      <c r="H43" s="8"/>
      <c r="I43" s="8"/>
      <c r="J43" s="8"/>
      <c r="K43" s="8"/>
      <c r="L43" s="8">
        <v>62000</v>
      </c>
      <c r="M43" s="13"/>
      <c r="N43" s="11" t="s">
        <v>33</v>
      </c>
    </row>
    <row r="44" spans="1:14" s="49" customFormat="1" ht="16.8" thickBot="1">
      <c r="A44" s="13">
        <v>42</v>
      </c>
      <c r="B44" s="8" t="s">
        <v>72</v>
      </c>
      <c r="C44" s="8">
        <v>225</v>
      </c>
      <c r="D44" s="8">
        <v>40</v>
      </c>
      <c r="E44" s="8">
        <v>8</v>
      </c>
      <c r="F44" s="8">
        <v>4931</v>
      </c>
      <c r="G44" s="8">
        <v>90</v>
      </c>
      <c r="H44" s="8">
        <v>2652</v>
      </c>
      <c r="I44" s="8">
        <v>38</v>
      </c>
      <c r="J44" s="8">
        <v>243</v>
      </c>
      <c r="K44" s="8">
        <v>2610</v>
      </c>
      <c r="L44" s="8">
        <f t="shared" ref="L44:L52" si="2">SUM(C44:K44)</f>
        <v>10837</v>
      </c>
      <c r="M44" s="13"/>
      <c r="N44" s="11" t="s">
        <v>29</v>
      </c>
    </row>
    <row r="45" spans="1:14" s="49" customFormat="1" ht="16.8" thickBot="1">
      <c r="A45" s="13">
        <v>43</v>
      </c>
      <c r="B45" s="8" t="s">
        <v>73</v>
      </c>
      <c r="C45" s="8"/>
      <c r="D45" s="8"/>
      <c r="E45" s="8"/>
      <c r="F45" s="8">
        <v>1</v>
      </c>
      <c r="G45" s="8"/>
      <c r="H45" s="8"/>
      <c r="I45" s="8"/>
      <c r="J45" s="8"/>
      <c r="K45" s="8"/>
      <c r="L45" s="8">
        <f t="shared" si="2"/>
        <v>1</v>
      </c>
      <c r="M45" s="13"/>
      <c r="N45" s="11" t="s">
        <v>59</v>
      </c>
    </row>
    <row r="46" spans="1:14" s="49" customFormat="1" ht="16.8" thickBot="1">
      <c r="A46" s="13">
        <v>44</v>
      </c>
      <c r="B46" s="8" t="s">
        <v>74</v>
      </c>
      <c r="C46" s="8">
        <v>25</v>
      </c>
      <c r="D46" s="8">
        <v>113</v>
      </c>
      <c r="E46" s="8">
        <v>3</v>
      </c>
      <c r="F46" s="8">
        <v>452</v>
      </c>
      <c r="G46" s="8">
        <v>116</v>
      </c>
      <c r="H46" s="8">
        <v>331</v>
      </c>
      <c r="I46" s="8">
        <v>235</v>
      </c>
      <c r="J46" s="8">
        <v>13</v>
      </c>
      <c r="K46" s="8">
        <v>125</v>
      </c>
      <c r="L46" s="8">
        <f t="shared" si="2"/>
        <v>1413</v>
      </c>
      <c r="M46" s="13"/>
      <c r="N46" s="11" t="s">
        <v>29</v>
      </c>
    </row>
    <row r="47" spans="1:14" s="49" customFormat="1" ht="16.8" thickBot="1">
      <c r="A47" s="13">
        <v>45</v>
      </c>
      <c r="B47" s="8" t="s">
        <v>75</v>
      </c>
      <c r="C47" s="8">
        <v>0</v>
      </c>
      <c r="D47" s="8">
        <v>5</v>
      </c>
      <c r="E47" s="8">
        <v>0</v>
      </c>
      <c r="F47" s="8">
        <v>22</v>
      </c>
      <c r="G47" s="8">
        <v>0</v>
      </c>
      <c r="H47" s="8">
        <v>1</v>
      </c>
      <c r="I47" s="8">
        <v>0</v>
      </c>
      <c r="J47" s="8">
        <v>3</v>
      </c>
      <c r="K47" s="8">
        <v>2261</v>
      </c>
      <c r="L47" s="8">
        <f t="shared" si="2"/>
        <v>2292</v>
      </c>
      <c r="M47" s="13"/>
      <c r="N47" s="11" t="s">
        <v>29</v>
      </c>
    </row>
    <row r="48" spans="1:14" s="49" customFormat="1" ht="16.8" thickBot="1">
      <c r="A48" s="13">
        <v>46</v>
      </c>
      <c r="B48" s="8" t="s">
        <v>76</v>
      </c>
      <c r="C48" s="8">
        <v>32</v>
      </c>
      <c r="D48" s="8">
        <v>1168</v>
      </c>
      <c r="E48" s="8">
        <v>778</v>
      </c>
      <c r="F48" s="8">
        <v>2800</v>
      </c>
      <c r="G48" s="8">
        <v>284</v>
      </c>
      <c r="H48" s="8">
        <v>615</v>
      </c>
      <c r="I48" s="8">
        <v>277</v>
      </c>
      <c r="J48" s="8">
        <v>500</v>
      </c>
      <c r="K48" s="8">
        <v>301</v>
      </c>
      <c r="L48" s="8">
        <f t="shared" si="2"/>
        <v>6755</v>
      </c>
      <c r="M48" s="13"/>
      <c r="N48" s="11" t="s">
        <v>29</v>
      </c>
    </row>
    <row r="49" spans="1:14" s="49" customFormat="1" ht="16.8" thickBot="1">
      <c r="A49" s="13">
        <v>47</v>
      </c>
      <c r="B49" s="8" t="s">
        <v>77</v>
      </c>
      <c r="C49" s="8">
        <v>2906</v>
      </c>
      <c r="D49" s="8">
        <v>2097</v>
      </c>
      <c r="E49" s="8">
        <v>3958</v>
      </c>
      <c r="F49" s="8">
        <v>103510</v>
      </c>
      <c r="G49" s="8">
        <v>9290</v>
      </c>
      <c r="H49" s="8">
        <v>18750</v>
      </c>
      <c r="I49" s="8">
        <v>8176</v>
      </c>
      <c r="J49" s="8">
        <v>39648</v>
      </c>
      <c r="K49" s="8">
        <v>60307</v>
      </c>
      <c r="L49" s="8">
        <f t="shared" si="2"/>
        <v>248642</v>
      </c>
      <c r="M49" s="13"/>
      <c r="N49" s="11" t="s">
        <v>78</v>
      </c>
    </row>
    <row r="50" spans="1:14" s="49" customFormat="1" ht="16.8" thickBot="1">
      <c r="A50" s="13">
        <v>48</v>
      </c>
      <c r="B50" s="8" t="s">
        <v>79</v>
      </c>
      <c r="C50" s="8">
        <v>93</v>
      </c>
      <c r="D50" s="8">
        <v>407</v>
      </c>
      <c r="E50" s="8">
        <v>328</v>
      </c>
      <c r="F50" s="8">
        <v>5414</v>
      </c>
      <c r="G50" s="8">
        <v>751</v>
      </c>
      <c r="H50" s="8">
        <v>1350</v>
      </c>
      <c r="I50" s="8">
        <v>528</v>
      </c>
      <c r="J50" s="8">
        <v>562</v>
      </c>
      <c r="K50" s="8">
        <v>185</v>
      </c>
      <c r="L50" s="8">
        <f t="shared" si="2"/>
        <v>9618</v>
      </c>
      <c r="M50" s="13"/>
      <c r="N50" s="11" t="s">
        <v>29</v>
      </c>
    </row>
    <row r="51" spans="1:14" s="49" customFormat="1" ht="16.8" thickBot="1">
      <c r="A51" s="13">
        <v>49</v>
      </c>
      <c r="B51" s="8" t="s">
        <v>80</v>
      </c>
      <c r="C51" s="8">
        <v>2</v>
      </c>
      <c r="D51" s="8">
        <v>8</v>
      </c>
      <c r="E51" s="8">
        <v>1</v>
      </c>
      <c r="F51" s="8">
        <v>41</v>
      </c>
      <c r="G51" s="8">
        <v>4</v>
      </c>
      <c r="H51" s="8">
        <v>57</v>
      </c>
      <c r="I51" s="8">
        <v>18</v>
      </c>
      <c r="J51" s="8">
        <v>1</v>
      </c>
      <c r="K51" s="8">
        <v>8</v>
      </c>
      <c r="L51" s="8">
        <f>SUM(C51:K51)</f>
        <v>140</v>
      </c>
      <c r="M51" s="13"/>
      <c r="N51" s="11" t="s">
        <v>81</v>
      </c>
    </row>
    <row r="52" spans="1:14" s="49" customFormat="1" ht="16.8" thickBot="1">
      <c r="A52" s="13">
        <v>50</v>
      </c>
      <c r="B52" s="8" t="s">
        <v>82</v>
      </c>
      <c r="C52" s="8">
        <v>68</v>
      </c>
      <c r="D52" s="8">
        <v>200</v>
      </c>
      <c r="E52" s="8">
        <v>382</v>
      </c>
      <c r="F52" s="8">
        <v>1866</v>
      </c>
      <c r="G52" s="8">
        <v>842</v>
      </c>
      <c r="H52" s="8">
        <v>997</v>
      </c>
      <c r="I52" s="8">
        <v>523</v>
      </c>
      <c r="J52" s="8">
        <v>147</v>
      </c>
      <c r="K52" s="8">
        <v>186</v>
      </c>
      <c r="L52" s="8">
        <f t="shared" si="2"/>
        <v>5211</v>
      </c>
      <c r="M52" s="13"/>
      <c r="N52" s="11" t="s">
        <v>83</v>
      </c>
    </row>
    <row r="53" spans="1:14" s="49" customFormat="1" ht="16.8" thickBot="1">
      <c r="A53" s="13">
        <v>51</v>
      </c>
      <c r="B53" s="8" t="s">
        <v>84</v>
      </c>
      <c r="C53" s="8"/>
      <c r="D53" s="8"/>
      <c r="E53" s="8"/>
      <c r="F53" s="8"/>
      <c r="G53" s="8"/>
      <c r="H53" s="8"/>
      <c r="I53" s="8"/>
      <c r="J53" s="8">
        <v>1</v>
      </c>
      <c r="K53" s="8"/>
      <c r="L53" s="8">
        <v>1</v>
      </c>
      <c r="M53" s="13"/>
      <c r="N53" s="11" t="s">
        <v>85</v>
      </c>
    </row>
    <row r="54" spans="1:14" s="49" customFormat="1" ht="16.8" thickBot="1">
      <c r="A54" s="13">
        <v>52</v>
      </c>
      <c r="B54" s="8" t="s">
        <v>86</v>
      </c>
      <c r="C54" s="8"/>
      <c r="D54" s="8"/>
      <c r="E54" s="8"/>
      <c r="F54" s="8">
        <v>6</v>
      </c>
      <c r="G54" s="8"/>
      <c r="H54" s="8"/>
      <c r="I54" s="8"/>
      <c r="J54" s="8">
        <v>166</v>
      </c>
      <c r="K54" s="8">
        <v>1109</v>
      </c>
      <c r="L54" s="8">
        <f>SUM(C54:K54)</f>
        <v>1281</v>
      </c>
      <c r="M54" s="13"/>
      <c r="N54" s="11" t="s">
        <v>29</v>
      </c>
    </row>
    <row r="55" spans="1:14" s="49" customFormat="1" ht="16.8" thickBot="1">
      <c r="A55" s="13">
        <v>53</v>
      </c>
      <c r="B55" s="8" t="s">
        <v>87</v>
      </c>
      <c r="C55" s="8">
        <v>3</v>
      </c>
      <c r="D55" s="8">
        <v>7</v>
      </c>
      <c r="E55" s="8"/>
      <c r="F55" s="8">
        <v>135</v>
      </c>
      <c r="G55" s="8">
        <v>1</v>
      </c>
      <c r="H55" s="8">
        <v>5</v>
      </c>
      <c r="I55" s="8">
        <v>2</v>
      </c>
      <c r="J55" s="8"/>
      <c r="K55" s="8">
        <v>27</v>
      </c>
      <c r="L55" s="8">
        <f>SUM(C55:K55)</f>
        <v>180</v>
      </c>
      <c r="M55" s="13"/>
      <c r="N55" s="11" t="s">
        <v>29</v>
      </c>
    </row>
    <row r="56" spans="1:14" s="49" customFormat="1" ht="16.8" thickBot="1">
      <c r="A56" s="13">
        <v>54</v>
      </c>
      <c r="B56" s="8" t="s">
        <v>88</v>
      </c>
      <c r="C56" s="8">
        <v>10</v>
      </c>
      <c r="D56" s="8"/>
      <c r="E56" s="8"/>
      <c r="F56" s="8">
        <v>4</v>
      </c>
      <c r="G56" s="8"/>
      <c r="H56" s="8"/>
      <c r="I56" s="8"/>
      <c r="J56" s="8">
        <v>372</v>
      </c>
      <c r="K56" s="8">
        <v>8</v>
      </c>
      <c r="L56" s="8">
        <f>SUM(C56:K56)</f>
        <v>394</v>
      </c>
      <c r="M56" s="13"/>
      <c r="N56" s="11" t="s">
        <v>29</v>
      </c>
    </row>
    <row r="57" spans="1:14" s="49" customFormat="1" ht="16.8" thickBot="1">
      <c r="A57" s="13">
        <v>55</v>
      </c>
      <c r="B57" s="8" t="s">
        <v>89</v>
      </c>
      <c r="C57" s="8"/>
      <c r="D57" s="8"/>
      <c r="E57" s="8"/>
      <c r="F57" s="8">
        <v>401</v>
      </c>
      <c r="G57" s="8"/>
      <c r="H57" s="8"/>
      <c r="I57" s="8"/>
      <c r="J57" s="8"/>
      <c r="K57" s="8"/>
      <c r="L57" s="8">
        <v>401</v>
      </c>
      <c r="M57" s="13" t="s">
        <v>90</v>
      </c>
      <c r="N57" s="11" t="s">
        <v>33</v>
      </c>
    </row>
    <row r="58" spans="1:14" s="49" customFormat="1" ht="16.8" thickBot="1">
      <c r="A58" s="13">
        <v>56</v>
      </c>
      <c r="B58" s="8" t="s">
        <v>186</v>
      </c>
      <c r="C58" s="8">
        <v>9750</v>
      </c>
      <c r="D58" s="8">
        <v>1662</v>
      </c>
      <c r="E58" s="8">
        <v>490</v>
      </c>
      <c r="F58" s="8">
        <v>18049</v>
      </c>
      <c r="G58" s="8">
        <v>1026</v>
      </c>
      <c r="H58" s="8">
        <v>1678</v>
      </c>
      <c r="I58" s="8">
        <v>1898</v>
      </c>
      <c r="J58" s="8">
        <v>17011</v>
      </c>
      <c r="K58" s="8">
        <v>32505</v>
      </c>
      <c r="L58" s="8">
        <f>SUM(C58:K58)</f>
        <v>84069</v>
      </c>
      <c r="M58" s="13"/>
      <c r="N58" s="11" t="s">
        <v>91</v>
      </c>
    </row>
    <row r="59" spans="1:14" s="49" customFormat="1" ht="16.8" thickBot="1">
      <c r="A59" s="13">
        <v>57</v>
      </c>
      <c r="B59" s="8" t="s">
        <v>92</v>
      </c>
      <c r="C59" s="8">
        <v>24</v>
      </c>
      <c r="D59" s="8">
        <v>47</v>
      </c>
      <c r="E59" s="8">
        <v>9</v>
      </c>
      <c r="F59" s="8">
        <v>114</v>
      </c>
      <c r="G59" s="8">
        <v>12</v>
      </c>
      <c r="H59" s="8">
        <v>41</v>
      </c>
      <c r="I59" s="8">
        <v>38</v>
      </c>
      <c r="J59" s="8">
        <v>25</v>
      </c>
      <c r="K59" s="8">
        <v>135</v>
      </c>
      <c r="L59" s="8">
        <f>SUM(C59:K59)</f>
        <v>445</v>
      </c>
      <c r="M59" s="13"/>
      <c r="N59" s="11" t="s">
        <v>93</v>
      </c>
    </row>
    <row r="60" spans="1:14" s="49" customFormat="1" ht="16.8" thickBot="1">
      <c r="A60" s="13">
        <v>58</v>
      </c>
      <c r="B60" s="8" t="s">
        <v>94</v>
      </c>
      <c r="C60" s="8"/>
      <c r="D60" s="8"/>
      <c r="E60" s="8"/>
      <c r="F60" s="8">
        <v>203917</v>
      </c>
      <c r="G60" s="8"/>
      <c r="H60" s="8"/>
      <c r="I60" s="8"/>
      <c r="J60" s="8"/>
      <c r="K60" s="8"/>
      <c r="L60" s="8">
        <v>203917</v>
      </c>
      <c r="M60" s="13"/>
      <c r="N60" s="11"/>
    </row>
    <row r="61" spans="1:14" s="49" customFormat="1" ht="16.8" thickBot="1">
      <c r="A61" s="13">
        <v>59</v>
      </c>
      <c r="B61" s="8" t="s">
        <v>95</v>
      </c>
      <c r="C61" s="8">
        <v>88</v>
      </c>
      <c r="D61" s="8">
        <v>98</v>
      </c>
      <c r="E61" s="8">
        <v>20</v>
      </c>
      <c r="F61" s="8">
        <v>788</v>
      </c>
      <c r="G61" s="8">
        <v>43</v>
      </c>
      <c r="H61" s="8">
        <v>175</v>
      </c>
      <c r="I61" s="8">
        <v>310</v>
      </c>
      <c r="J61" s="8">
        <v>110</v>
      </c>
      <c r="K61" s="8">
        <v>492</v>
      </c>
      <c r="L61" s="8">
        <f>SUM(C61:K61)</f>
        <v>2124</v>
      </c>
      <c r="M61" s="13"/>
      <c r="N61" s="11" t="s">
        <v>29</v>
      </c>
    </row>
    <row r="62" spans="1:14" s="49" customFormat="1" ht="16.8" thickBot="1">
      <c r="A62" s="13">
        <v>60</v>
      </c>
      <c r="B62" s="8" t="s">
        <v>96</v>
      </c>
      <c r="C62" s="8">
        <v>426</v>
      </c>
      <c r="D62" s="8">
        <v>352</v>
      </c>
      <c r="E62" s="8">
        <v>263</v>
      </c>
      <c r="F62" s="8">
        <v>5874</v>
      </c>
      <c r="G62" s="8">
        <v>259</v>
      </c>
      <c r="H62" s="8">
        <v>1702</v>
      </c>
      <c r="I62" s="8">
        <v>618</v>
      </c>
      <c r="J62" s="8">
        <v>1821</v>
      </c>
      <c r="K62" s="8">
        <v>3431</v>
      </c>
      <c r="L62" s="8">
        <v>14746</v>
      </c>
      <c r="M62" s="13"/>
      <c r="N62" s="11" t="s">
        <v>97</v>
      </c>
    </row>
    <row r="63" spans="1:14" s="49" customFormat="1" ht="16.8" thickBot="1">
      <c r="A63" s="13">
        <v>61</v>
      </c>
      <c r="B63" s="8" t="s">
        <v>98</v>
      </c>
      <c r="C63" s="8">
        <v>436</v>
      </c>
      <c r="D63" s="8">
        <v>1029</v>
      </c>
      <c r="E63" s="8">
        <v>932</v>
      </c>
      <c r="F63" s="8">
        <v>16624</v>
      </c>
      <c r="G63" s="8">
        <v>2539</v>
      </c>
      <c r="H63" s="8">
        <v>14866</v>
      </c>
      <c r="I63" s="8">
        <v>1935</v>
      </c>
      <c r="J63" s="8">
        <v>2263</v>
      </c>
      <c r="K63" s="8">
        <v>11165</v>
      </c>
      <c r="L63" s="8">
        <v>51789</v>
      </c>
      <c r="M63" s="13"/>
      <c r="N63" s="11" t="s">
        <v>97</v>
      </c>
    </row>
    <row r="64" spans="1:14" s="49" customFormat="1" ht="16.8" thickBot="1">
      <c r="A64" s="13">
        <v>62</v>
      </c>
      <c r="B64" s="8" t="s">
        <v>99</v>
      </c>
      <c r="C64" s="8"/>
      <c r="D64" s="8"/>
      <c r="E64" s="8"/>
      <c r="F64" s="8"/>
      <c r="G64" s="8"/>
      <c r="H64" s="8">
        <v>365345</v>
      </c>
      <c r="I64" s="8"/>
      <c r="J64" s="8"/>
      <c r="K64" s="8"/>
      <c r="L64" s="8">
        <v>365345</v>
      </c>
      <c r="M64" s="13"/>
      <c r="N64" s="11" t="s">
        <v>33</v>
      </c>
    </row>
    <row r="65" spans="1:14" s="49" customFormat="1" ht="16.8" thickBot="1">
      <c r="A65" s="13">
        <v>63</v>
      </c>
      <c r="B65" s="8" t="s">
        <v>100</v>
      </c>
      <c r="C65" s="8"/>
      <c r="D65" s="8"/>
      <c r="E65" s="8"/>
      <c r="F65" s="8"/>
      <c r="G65" s="8"/>
      <c r="H65" s="8">
        <v>1</v>
      </c>
      <c r="I65" s="8"/>
      <c r="J65" s="8"/>
      <c r="K65" s="8"/>
      <c r="L65" s="8">
        <f t="shared" ref="L65:L80" si="3">SUM(C65:K65)</f>
        <v>1</v>
      </c>
      <c r="M65" s="13"/>
      <c r="N65" s="11" t="s">
        <v>101</v>
      </c>
    </row>
    <row r="66" spans="1:14" s="41" customFormat="1" ht="16.8" thickBot="1">
      <c r="A66" s="40">
        <v>64</v>
      </c>
      <c r="B66" s="33" t="s">
        <v>102</v>
      </c>
      <c r="C66" s="33">
        <v>421</v>
      </c>
      <c r="D66" s="33">
        <v>244</v>
      </c>
      <c r="E66" s="33">
        <v>135</v>
      </c>
      <c r="F66" s="33">
        <v>1292</v>
      </c>
      <c r="G66" s="33">
        <v>180</v>
      </c>
      <c r="H66" s="33">
        <v>288</v>
      </c>
      <c r="I66" s="33">
        <v>135</v>
      </c>
      <c r="J66" s="36">
        <v>1583</v>
      </c>
      <c r="K66" s="36">
        <v>3603</v>
      </c>
      <c r="L66" s="33">
        <f t="shared" si="3"/>
        <v>7881</v>
      </c>
      <c r="M66" s="40"/>
      <c r="N66" s="34" t="s">
        <v>103</v>
      </c>
    </row>
    <row r="67" spans="1:14" s="49" customFormat="1" ht="16.8" thickBot="1">
      <c r="A67" s="13">
        <v>65</v>
      </c>
      <c r="B67" s="8" t="s">
        <v>104</v>
      </c>
      <c r="C67" s="50">
        <v>66</v>
      </c>
      <c r="D67" s="51">
        <v>3</v>
      </c>
      <c r="E67" s="51">
        <v>0</v>
      </c>
      <c r="F67" s="51">
        <v>52</v>
      </c>
      <c r="G67" s="51">
        <v>2</v>
      </c>
      <c r="H67" s="51">
        <v>2</v>
      </c>
      <c r="I67" s="51">
        <v>1</v>
      </c>
      <c r="J67" s="51">
        <v>13</v>
      </c>
      <c r="K67" s="51">
        <v>160</v>
      </c>
      <c r="L67" s="8">
        <f t="shared" ref="L67:L74" si="4">SUM(C67:K67)</f>
        <v>299</v>
      </c>
      <c r="M67" s="13"/>
      <c r="N67" s="11" t="s">
        <v>83</v>
      </c>
    </row>
    <row r="68" spans="1:14" s="49" customFormat="1" ht="16.8" thickBot="1">
      <c r="A68" s="13">
        <v>66</v>
      </c>
      <c r="B68" s="8" t="s">
        <v>105</v>
      </c>
      <c r="C68" s="8">
        <v>120</v>
      </c>
      <c r="D68" s="8">
        <v>27</v>
      </c>
      <c r="E68" s="8">
        <v>1</v>
      </c>
      <c r="F68" s="8">
        <v>484</v>
      </c>
      <c r="G68" s="8">
        <v>21</v>
      </c>
      <c r="H68" s="8">
        <v>12</v>
      </c>
      <c r="I68" s="8">
        <v>12</v>
      </c>
      <c r="J68" s="8">
        <v>967</v>
      </c>
      <c r="K68" s="8">
        <v>610</v>
      </c>
      <c r="L68" s="8">
        <f t="shared" si="4"/>
        <v>2254</v>
      </c>
      <c r="M68" s="13"/>
      <c r="N68" s="11" t="s">
        <v>103</v>
      </c>
    </row>
    <row r="69" spans="1:14" s="49" customFormat="1" ht="16.8" thickBot="1">
      <c r="A69" s="13">
        <v>67</v>
      </c>
      <c r="B69" s="8" t="s">
        <v>106</v>
      </c>
      <c r="C69" s="8"/>
      <c r="D69" s="8"/>
      <c r="E69" s="8"/>
      <c r="F69" s="8"/>
      <c r="G69" s="8"/>
      <c r="H69" s="8"/>
      <c r="I69" s="8"/>
      <c r="J69" s="8"/>
      <c r="K69" s="8">
        <v>1</v>
      </c>
      <c r="L69" s="8">
        <f t="shared" si="4"/>
        <v>1</v>
      </c>
      <c r="M69" s="13"/>
      <c r="N69" s="11" t="s">
        <v>107</v>
      </c>
    </row>
    <row r="70" spans="1:14" s="49" customFormat="1" ht="16.8" thickBot="1">
      <c r="A70" s="13">
        <v>68</v>
      </c>
      <c r="B70" s="8" t="s">
        <v>108</v>
      </c>
      <c r="C70" s="8"/>
      <c r="D70" s="8"/>
      <c r="E70" s="8"/>
      <c r="F70" s="8"/>
      <c r="G70" s="8"/>
      <c r="H70" s="8">
        <v>1</v>
      </c>
      <c r="I70" s="8"/>
      <c r="J70" s="8"/>
      <c r="K70" s="8"/>
      <c r="L70" s="8">
        <f t="shared" si="4"/>
        <v>1</v>
      </c>
      <c r="M70" s="13"/>
      <c r="N70" s="11" t="s">
        <v>59</v>
      </c>
    </row>
    <row r="71" spans="1:14" s="41" customFormat="1" ht="16.8" thickBot="1">
      <c r="A71" s="40">
        <v>69</v>
      </c>
      <c r="B71" s="33" t="s">
        <v>233</v>
      </c>
      <c r="C71" s="33"/>
      <c r="D71" s="33"/>
      <c r="E71" s="33"/>
      <c r="F71" s="36">
        <v>1</v>
      </c>
      <c r="G71" s="33"/>
      <c r="H71" s="33"/>
      <c r="I71" s="33"/>
      <c r="J71" s="33"/>
      <c r="K71" s="33"/>
      <c r="L71" s="33">
        <f t="shared" si="4"/>
        <v>1</v>
      </c>
      <c r="M71" s="40"/>
      <c r="N71" s="34" t="s">
        <v>234</v>
      </c>
    </row>
    <row r="72" spans="1:14" s="41" customFormat="1" ht="16.8" thickBot="1">
      <c r="A72" s="40">
        <v>70</v>
      </c>
      <c r="B72" s="33" t="s">
        <v>235</v>
      </c>
      <c r="C72" s="33"/>
      <c r="D72" s="33"/>
      <c r="E72" s="33"/>
      <c r="F72" s="33"/>
      <c r="G72" s="33"/>
      <c r="H72" s="33"/>
      <c r="I72" s="33"/>
      <c r="J72" s="33"/>
      <c r="K72" s="36">
        <v>1</v>
      </c>
      <c r="L72" s="33">
        <f t="shared" si="4"/>
        <v>1</v>
      </c>
      <c r="M72" s="40"/>
      <c r="N72" s="34" t="s">
        <v>234</v>
      </c>
    </row>
    <row r="73" spans="1:14" s="41" customFormat="1" ht="16.8" thickBot="1">
      <c r="A73" s="40">
        <v>71</v>
      </c>
      <c r="B73" s="33" t="s">
        <v>237</v>
      </c>
      <c r="C73" s="33"/>
      <c r="D73" s="33"/>
      <c r="E73" s="33"/>
      <c r="F73" s="33"/>
      <c r="G73" s="33"/>
      <c r="H73" s="33"/>
      <c r="I73" s="33"/>
      <c r="J73" s="33"/>
      <c r="K73" s="36">
        <v>1</v>
      </c>
      <c r="L73" s="33">
        <f t="shared" si="4"/>
        <v>1</v>
      </c>
      <c r="M73" s="40"/>
      <c r="N73" s="34" t="s">
        <v>234</v>
      </c>
    </row>
    <row r="74" spans="1:14" s="41" customFormat="1" ht="16.8" thickBot="1">
      <c r="A74" s="40">
        <v>72</v>
      </c>
      <c r="B74" s="33" t="s">
        <v>236</v>
      </c>
      <c r="C74" s="33"/>
      <c r="D74" s="33"/>
      <c r="E74" s="33"/>
      <c r="F74" s="33"/>
      <c r="G74" s="33"/>
      <c r="H74" s="33"/>
      <c r="I74" s="33"/>
      <c r="J74" s="33"/>
      <c r="K74" s="36">
        <v>1</v>
      </c>
      <c r="L74" s="33">
        <f t="shared" si="4"/>
        <v>1</v>
      </c>
      <c r="M74" s="40"/>
      <c r="N74" s="34" t="s">
        <v>234</v>
      </c>
    </row>
    <row r="75" spans="1:14" s="49" customFormat="1">
      <c r="A75" s="13"/>
      <c r="B75" s="19" t="s">
        <v>1</v>
      </c>
      <c r="C75" s="19" t="s">
        <v>2</v>
      </c>
      <c r="D75" s="19" t="s">
        <v>3</v>
      </c>
      <c r="E75" s="19" t="s">
        <v>4</v>
      </c>
      <c r="F75" s="19" t="s">
        <v>5</v>
      </c>
      <c r="G75" s="19" t="s">
        <v>6</v>
      </c>
      <c r="H75" s="19" t="s">
        <v>7</v>
      </c>
      <c r="I75" s="19" t="s">
        <v>8</v>
      </c>
      <c r="J75" s="19" t="s">
        <v>9</v>
      </c>
      <c r="K75" s="19" t="s">
        <v>10</v>
      </c>
      <c r="L75" s="19" t="s">
        <v>11</v>
      </c>
      <c r="M75" s="20" t="s">
        <v>12</v>
      </c>
      <c r="N75" s="11"/>
    </row>
    <row r="76" spans="1:14" s="49" customFormat="1" ht="16.8" thickBot="1">
      <c r="A76" s="13"/>
      <c r="B76" s="19" t="s">
        <v>109</v>
      </c>
      <c r="C76" s="19" t="s">
        <v>2</v>
      </c>
      <c r="D76" s="19" t="s">
        <v>3</v>
      </c>
      <c r="E76" s="19" t="s">
        <v>4</v>
      </c>
      <c r="F76" s="19" t="s">
        <v>110</v>
      </c>
      <c r="G76" s="19" t="s">
        <v>111</v>
      </c>
      <c r="H76" s="19" t="s">
        <v>112</v>
      </c>
      <c r="I76" s="19" t="s">
        <v>113</v>
      </c>
      <c r="J76" s="19" t="s">
        <v>114</v>
      </c>
      <c r="K76" s="19" t="s">
        <v>115</v>
      </c>
      <c r="L76" s="19" t="s">
        <v>11</v>
      </c>
      <c r="M76" s="20" t="s">
        <v>12</v>
      </c>
      <c r="N76" s="11"/>
    </row>
    <row r="77" spans="1:14" s="49" customFormat="1" ht="16.8" thickBot="1">
      <c r="A77" s="13">
        <v>1</v>
      </c>
      <c r="B77" s="8" t="s">
        <v>116</v>
      </c>
      <c r="C77" s="8">
        <v>59</v>
      </c>
      <c r="D77" s="8">
        <v>504</v>
      </c>
      <c r="E77" s="8">
        <v>103</v>
      </c>
      <c r="F77" s="8">
        <v>2303</v>
      </c>
      <c r="G77" s="8">
        <v>499</v>
      </c>
      <c r="H77" s="8">
        <v>1900</v>
      </c>
      <c r="I77" s="8">
        <v>355</v>
      </c>
      <c r="J77" s="8">
        <v>340</v>
      </c>
      <c r="K77" s="8">
        <v>1623</v>
      </c>
      <c r="L77" s="8">
        <f t="shared" si="3"/>
        <v>7686</v>
      </c>
      <c r="M77" s="13"/>
      <c r="N77" s="11" t="s">
        <v>117</v>
      </c>
    </row>
    <row r="78" spans="1:14" s="49" customFormat="1" ht="16.8" thickBot="1">
      <c r="A78" s="13">
        <v>2</v>
      </c>
      <c r="B78" s="8" t="s">
        <v>118</v>
      </c>
      <c r="C78" s="8">
        <v>117</v>
      </c>
      <c r="D78" s="8">
        <v>1507</v>
      </c>
      <c r="E78" s="8">
        <v>270</v>
      </c>
      <c r="F78" s="8">
        <v>2015</v>
      </c>
      <c r="G78" s="8">
        <v>807</v>
      </c>
      <c r="H78" s="8">
        <v>2305</v>
      </c>
      <c r="I78" s="8">
        <v>482</v>
      </c>
      <c r="J78" s="8">
        <v>556</v>
      </c>
      <c r="K78" s="8">
        <v>2138</v>
      </c>
      <c r="L78" s="8">
        <f t="shared" si="3"/>
        <v>10197</v>
      </c>
      <c r="M78" s="13"/>
      <c r="N78" s="11"/>
    </row>
    <row r="79" spans="1:14" s="49" customFormat="1" ht="16.8" thickBot="1">
      <c r="A79" s="13">
        <v>3</v>
      </c>
      <c r="B79" s="8" t="s">
        <v>119</v>
      </c>
      <c r="C79" s="8">
        <v>12</v>
      </c>
      <c r="D79" s="8">
        <v>66</v>
      </c>
      <c r="E79" s="8">
        <v>12</v>
      </c>
      <c r="F79" s="8">
        <v>126</v>
      </c>
      <c r="G79" s="8">
        <v>71</v>
      </c>
      <c r="H79" s="8">
        <v>145</v>
      </c>
      <c r="I79" s="8">
        <v>55</v>
      </c>
      <c r="J79" s="8">
        <v>73</v>
      </c>
      <c r="K79" s="8">
        <v>131</v>
      </c>
      <c r="L79" s="8">
        <f t="shared" si="3"/>
        <v>691</v>
      </c>
      <c r="M79" s="13"/>
      <c r="N79" s="11" t="s">
        <v>103</v>
      </c>
    </row>
    <row r="80" spans="1:14" s="49" customFormat="1" ht="16.8" thickBot="1">
      <c r="A80" s="13">
        <v>4</v>
      </c>
      <c r="B80" s="8" t="s">
        <v>120</v>
      </c>
      <c r="C80" s="8"/>
      <c r="D80" s="8">
        <v>19</v>
      </c>
      <c r="E80" s="8"/>
      <c r="F80" s="8">
        <v>234</v>
      </c>
      <c r="G80" s="8">
        <v>2</v>
      </c>
      <c r="H80" s="8">
        <v>6</v>
      </c>
      <c r="I80" s="8">
        <v>1</v>
      </c>
      <c r="J80" s="8"/>
      <c r="K80" s="8">
        <v>18</v>
      </c>
      <c r="L80" s="8">
        <f t="shared" si="3"/>
        <v>280</v>
      </c>
      <c r="M80" s="13"/>
      <c r="N80" s="11" t="s">
        <v>103</v>
      </c>
    </row>
    <row r="81" spans="1:14" s="49" customFormat="1" ht="16.8" thickBot="1">
      <c r="A81" s="13">
        <v>5</v>
      </c>
      <c r="B81" s="8" t="s">
        <v>121</v>
      </c>
      <c r="C81" s="8">
        <v>2</v>
      </c>
      <c r="D81" s="8">
        <v>3</v>
      </c>
      <c r="E81" s="8">
        <v>1</v>
      </c>
      <c r="F81" s="8">
        <v>9</v>
      </c>
      <c r="G81" s="8">
        <v>12</v>
      </c>
      <c r="H81" s="8">
        <v>12</v>
      </c>
      <c r="I81" s="8">
        <v>3</v>
      </c>
      <c r="J81" s="8">
        <v>4</v>
      </c>
      <c r="K81" s="8">
        <v>10</v>
      </c>
      <c r="L81" s="8">
        <f>SUM(C81:K81)</f>
        <v>56</v>
      </c>
      <c r="M81" s="13"/>
      <c r="N81" s="11"/>
    </row>
    <row r="82" spans="1:14" s="49" customFormat="1" ht="16.8" thickBot="1">
      <c r="A82" s="13">
        <v>6</v>
      </c>
      <c r="B82" s="8" t="s">
        <v>122</v>
      </c>
      <c r="C82" s="8">
        <v>40</v>
      </c>
      <c r="D82" s="8">
        <v>279</v>
      </c>
      <c r="E82" s="8">
        <v>30</v>
      </c>
      <c r="F82" s="8">
        <v>631</v>
      </c>
      <c r="G82" s="8">
        <v>241</v>
      </c>
      <c r="H82" s="8">
        <v>501</v>
      </c>
      <c r="I82" s="8">
        <v>112</v>
      </c>
      <c r="J82" s="8">
        <v>103</v>
      </c>
      <c r="K82" s="8">
        <v>620</v>
      </c>
      <c r="L82" s="8">
        <f>SUM(C82:K82)</f>
        <v>2557</v>
      </c>
      <c r="M82" s="13"/>
      <c r="N82" s="11"/>
    </row>
    <row r="83" spans="1:14" s="9" customFormat="1" ht="16.8" thickBot="1">
      <c r="A83" s="7">
        <v>7</v>
      </c>
      <c r="B83" s="8" t="s">
        <v>123</v>
      </c>
      <c r="C83" s="8">
        <v>15</v>
      </c>
      <c r="D83" s="8">
        <v>198</v>
      </c>
      <c r="E83" s="8">
        <v>11</v>
      </c>
      <c r="F83" s="8">
        <v>1177</v>
      </c>
      <c r="G83" s="8">
        <v>393</v>
      </c>
      <c r="H83" s="8">
        <v>63</v>
      </c>
      <c r="I83" s="8">
        <v>148</v>
      </c>
      <c r="J83" s="8">
        <v>13</v>
      </c>
      <c r="K83" s="8">
        <v>317</v>
      </c>
      <c r="L83" s="8">
        <v>2335</v>
      </c>
      <c r="M83" s="13"/>
      <c r="N83" s="11" t="s">
        <v>124</v>
      </c>
    </row>
    <row r="84" spans="1:14" s="9" customFormat="1" ht="16.8" thickBot="1">
      <c r="A84" s="7">
        <v>8</v>
      </c>
      <c r="B84" s="8" t="s">
        <v>125</v>
      </c>
      <c r="C84" s="8">
        <v>691</v>
      </c>
      <c r="D84" s="8"/>
      <c r="E84" s="8"/>
      <c r="F84" s="8">
        <v>4169</v>
      </c>
      <c r="G84" s="8">
        <v>666</v>
      </c>
      <c r="H84" s="8">
        <v>1065</v>
      </c>
      <c r="I84" s="8">
        <v>890</v>
      </c>
      <c r="J84" s="8">
        <v>1435</v>
      </c>
      <c r="K84" s="8">
        <v>4184</v>
      </c>
      <c r="L84" s="8">
        <f>SUM(C84:K84)</f>
        <v>13100</v>
      </c>
      <c r="M84" s="13"/>
      <c r="N84" s="11" t="s">
        <v>124</v>
      </c>
    </row>
    <row r="85" spans="1:14" s="9" customFormat="1" ht="16.8" thickBot="1">
      <c r="A85" s="7">
        <v>9</v>
      </c>
      <c r="B85" s="15" t="s">
        <v>126</v>
      </c>
      <c r="C85" s="8"/>
      <c r="D85" s="8"/>
      <c r="E85" s="8"/>
      <c r="F85" s="8"/>
      <c r="G85" s="8">
        <v>102</v>
      </c>
      <c r="H85" s="8"/>
      <c r="I85" s="8"/>
      <c r="J85" s="8"/>
      <c r="K85" s="8"/>
      <c r="L85" s="8">
        <v>102</v>
      </c>
      <c r="M85" s="13"/>
      <c r="N85" s="11" t="s">
        <v>107</v>
      </c>
    </row>
    <row r="86" spans="1:14" s="9" customFormat="1" ht="16.8" thickBot="1">
      <c r="A86" s="7">
        <v>10</v>
      </c>
      <c r="B86" s="15" t="s">
        <v>127</v>
      </c>
      <c r="C86" s="8"/>
      <c r="D86" s="8"/>
      <c r="E86" s="8"/>
      <c r="F86" s="8"/>
      <c r="G86" s="8">
        <v>3700</v>
      </c>
      <c r="H86" s="8"/>
      <c r="I86" s="8"/>
      <c r="J86" s="8"/>
      <c r="K86" s="8"/>
      <c r="L86" s="8">
        <v>3700</v>
      </c>
      <c r="M86" s="13"/>
      <c r="N86" s="11" t="s">
        <v>107</v>
      </c>
    </row>
    <row r="87" spans="1:14" s="9" customFormat="1" ht="16.8" thickBot="1">
      <c r="A87" s="7">
        <v>11</v>
      </c>
      <c r="B87" s="15" t="s">
        <v>128</v>
      </c>
      <c r="C87" s="8"/>
      <c r="D87" s="8"/>
      <c r="E87" s="8"/>
      <c r="F87" s="8">
        <v>2183</v>
      </c>
      <c r="G87" s="8"/>
      <c r="H87" s="8">
        <v>1105</v>
      </c>
      <c r="I87" s="8"/>
      <c r="J87" s="8">
        <v>19651</v>
      </c>
      <c r="K87" s="8">
        <v>6751</v>
      </c>
      <c r="L87" s="8">
        <f>SUM(C87:K87)</f>
        <v>29690</v>
      </c>
      <c r="M87" s="13"/>
      <c r="N87" s="11" t="s">
        <v>129</v>
      </c>
    </row>
    <row r="88" spans="1:14" s="9" customFormat="1" ht="16.8" thickBot="1">
      <c r="A88" s="7">
        <v>12</v>
      </c>
      <c r="B88" s="8" t="s">
        <v>130</v>
      </c>
      <c r="C88" s="8"/>
      <c r="D88" s="8"/>
      <c r="E88" s="8"/>
      <c r="F88" s="8"/>
      <c r="G88" s="8"/>
      <c r="H88" s="8">
        <v>10000</v>
      </c>
      <c r="I88" s="8"/>
      <c r="J88" s="8"/>
      <c r="K88" s="8"/>
      <c r="L88" s="8">
        <v>10000</v>
      </c>
      <c r="M88" s="13"/>
      <c r="N88" s="11" t="s">
        <v>103</v>
      </c>
    </row>
    <row r="89" spans="1:14" s="9" customFormat="1" ht="16.8" thickBot="1">
      <c r="A89" s="7">
        <v>13</v>
      </c>
      <c r="B89" s="15" t="s">
        <v>131</v>
      </c>
      <c r="C89" s="8">
        <v>9</v>
      </c>
      <c r="D89" s="8"/>
      <c r="E89" s="8"/>
      <c r="F89" s="8"/>
      <c r="G89" s="8"/>
      <c r="H89" s="8"/>
      <c r="I89" s="8"/>
      <c r="J89" s="8"/>
      <c r="K89" s="8"/>
      <c r="L89" s="8">
        <v>9</v>
      </c>
      <c r="M89" s="13"/>
      <c r="N89" s="11" t="s">
        <v>107</v>
      </c>
    </row>
    <row r="90" spans="1:14" s="9" customFormat="1" ht="16.8" thickBot="1">
      <c r="A90" s="7">
        <v>14</v>
      </c>
      <c r="B90" s="15" t="s">
        <v>132</v>
      </c>
      <c r="C90" s="8"/>
      <c r="D90" s="8"/>
      <c r="E90" s="8"/>
      <c r="F90" s="8">
        <v>455</v>
      </c>
      <c r="G90" s="8">
        <v>44</v>
      </c>
      <c r="H90" s="8">
        <v>280</v>
      </c>
      <c r="I90" s="8">
        <v>32</v>
      </c>
      <c r="J90" s="8">
        <v>825</v>
      </c>
      <c r="K90" s="8">
        <v>272</v>
      </c>
      <c r="L90" s="8">
        <f>SUM(C90:K90)</f>
        <v>1908</v>
      </c>
      <c r="M90" s="13"/>
      <c r="N90" s="21" t="s">
        <v>133</v>
      </c>
    </row>
    <row r="91" spans="1:14" s="9" customFormat="1" ht="16.8" thickBot="1">
      <c r="A91" s="7">
        <f>A90+1</f>
        <v>15</v>
      </c>
      <c r="B91" s="15" t="s">
        <v>134</v>
      </c>
      <c r="C91" s="15">
        <v>124</v>
      </c>
      <c r="D91" s="15"/>
      <c r="E91" s="15"/>
      <c r="F91" s="15"/>
      <c r="G91" s="15"/>
      <c r="H91" s="15"/>
      <c r="I91" s="15"/>
      <c r="J91" s="15"/>
      <c r="K91" s="15"/>
      <c r="L91" s="15">
        <f t="shared" ref="L91:L99" si="5">SUM(C91:K91)</f>
        <v>124</v>
      </c>
      <c r="M91" s="13"/>
      <c r="N91" s="11" t="s">
        <v>135</v>
      </c>
    </row>
    <row r="92" spans="1:14" s="9" customFormat="1" ht="16.8" thickBot="1">
      <c r="A92" s="7">
        <f t="shared" ref="A92:A111" si="6">A91+1</f>
        <v>16</v>
      </c>
      <c r="B92" s="15" t="s">
        <v>136</v>
      </c>
      <c r="C92" s="15">
        <v>14</v>
      </c>
      <c r="D92" s="15"/>
      <c r="E92" s="15"/>
      <c r="F92" s="15"/>
      <c r="G92" s="15"/>
      <c r="H92" s="15"/>
      <c r="I92" s="15"/>
      <c r="J92" s="15"/>
      <c r="K92" s="15"/>
      <c r="L92" s="15">
        <f t="shared" si="5"/>
        <v>14</v>
      </c>
      <c r="M92" s="13"/>
      <c r="N92" s="11" t="s">
        <v>135</v>
      </c>
    </row>
    <row r="93" spans="1:14" s="9" customFormat="1" ht="16.8" thickBot="1">
      <c r="A93" s="7">
        <f t="shared" si="6"/>
        <v>17</v>
      </c>
      <c r="B93" s="15" t="s">
        <v>137</v>
      </c>
      <c r="C93" s="15">
        <v>2</v>
      </c>
      <c r="D93" s="15"/>
      <c r="E93" s="15"/>
      <c r="F93" s="15"/>
      <c r="G93" s="15"/>
      <c r="H93" s="15"/>
      <c r="I93" s="15"/>
      <c r="J93" s="15"/>
      <c r="K93" s="15"/>
      <c r="L93" s="15">
        <f t="shared" si="5"/>
        <v>2</v>
      </c>
      <c r="M93" s="13"/>
      <c r="N93" s="11" t="s">
        <v>135</v>
      </c>
    </row>
    <row r="94" spans="1:14" s="9" customFormat="1" ht="16.8" thickBot="1">
      <c r="A94" s="7">
        <f t="shared" si="6"/>
        <v>18</v>
      </c>
      <c r="B94" s="15" t="s">
        <v>138</v>
      </c>
      <c r="C94" s="15">
        <v>9</v>
      </c>
      <c r="D94" s="15"/>
      <c r="E94" s="15"/>
      <c r="F94" s="15"/>
      <c r="G94" s="15"/>
      <c r="H94" s="15"/>
      <c r="I94" s="15"/>
      <c r="J94" s="15"/>
      <c r="K94" s="15"/>
      <c r="L94" s="15">
        <f t="shared" si="5"/>
        <v>9</v>
      </c>
      <c r="M94" s="13"/>
      <c r="N94" s="11" t="s">
        <v>135</v>
      </c>
    </row>
    <row r="95" spans="1:14" s="9" customFormat="1" ht="16.8" thickBot="1">
      <c r="A95" s="7">
        <f t="shared" si="6"/>
        <v>19</v>
      </c>
      <c r="B95" s="15" t="s">
        <v>139</v>
      </c>
      <c r="C95" s="15"/>
      <c r="D95" s="15"/>
      <c r="E95" s="15"/>
      <c r="F95" s="15"/>
      <c r="G95" s="15"/>
      <c r="H95" s="15"/>
      <c r="I95" s="15"/>
      <c r="J95" s="15"/>
      <c r="K95" s="15">
        <v>16</v>
      </c>
      <c r="L95" s="15">
        <f t="shared" si="5"/>
        <v>16</v>
      </c>
      <c r="M95" s="13"/>
      <c r="N95" s="11" t="s">
        <v>135</v>
      </c>
    </row>
    <row r="96" spans="1:14" s="9" customFormat="1" ht="16.8" thickBot="1">
      <c r="A96" s="7">
        <f t="shared" si="6"/>
        <v>20</v>
      </c>
      <c r="B96" s="15" t="s">
        <v>140</v>
      </c>
      <c r="C96" s="15"/>
      <c r="D96" s="15"/>
      <c r="E96" s="15"/>
      <c r="F96" s="15">
        <v>17</v>
      </c>
      <c r="G96" s="15"/>
      <c r="H96" s="15"/>
      <c r="I96" s="15"/>
      <c r="J96" s="15"/>
      <c r="K96" s="15"/>
      <c r="L96" s="15">
        <f t="shared" si="5"/>
        <v>17</v>
      </c>
      <c r="M96" s="13"/>
      <c r="N96" s="11" t="s">
        <v>135</v>
      </c>
    </row>
    <row r="97" spans="1:14" s="9" customFormat="1" ht="16.8" thickBot="1">
      <c r="A97" s="7">
        <f t="shared" si="6"/>
        <v>21</v>
      </c>
      <c r="B97" s="15" t="s">
        <v>141</v>
      </c>
      <c r="C97" s="15">
        <v>63</v>
      </c>
      <c r="D97" s="15"/>
      <c r="E97" s="15"/>
      <c r="F97" s="15"/>
      <c r="G97" s="15"/>
      <c r="H97" s="15"/>
      <c r="I97" s="15"/>
      <c r="J97" s="15"/>
      <c r="K97" s="15"/>
      <c r="L97" s="15">
        <f t="shared" si="5"/>
        <v>63</v>
      </c>
      <c r="M97" s="13"/>
      <c r="N97" s="11" t="s">
        <v>135</v>
      </c>
    </row>
    <row r="98" spans="1:14" s="9" customFormat="1" ht="16.8" thickBot="1">
      <c r="A98" s="7">
        <f t="shared" si="6"/>
        <v>22</v>
      </c>
      <c r="B98" s="15" t="s">
        <v>142</v>
      </c>
      <c r="C98" s="15"/>
      <c r="D98" s="15"/>
      <c r="E98" s="15"/>
      <c r="F98" s="15"/>
      <c r="G98" s="15"/>
      <c r="H98" s="15"/>
      <c r="I98" s="15"/>
      <c r="J98" s="15">
        <v>1</v>
      </c>
      <c r="K98" s="15"/>
      <c r="L98" s="15">
        <f t="shared" si="5"/>
        <v>1</v>
      </c>
      <c r="M98" s="13"/>
      <c r="N98" s="11" t="s">
        <v>135</v>
      </c>
    </row>
    <row r="99" spans="1:14" s="9" customFormat="1" ht="16.8" thickBot="1">
      <c r="A99" s="7">
        <f t="shared" si="6"/>
        <v>23</v>
      </c>
      <c r="B99" s="15" t="s">
        <v>143</v>
      </c>
      <c r="C99" s="15"/>
      <c r="D99" s="15"/>
      <c r="E99" s="15"/>
      <c r="F99" s="15">
        <v>5</v>
      </c>
      <c r="G99" s="15"/>
      <c r="H99" s="15"/>
      <c r="I99" s="15"/>
      <c r="J99" s="15"/>
      <c r="K99" s="15"/>
      <c r="L99" s="15">
        <f t="shared" si="5"/>
        <v>5</v>
      </c>
      <c r="M99" s="13"/>
      <c r="N99" s="11" t="s">
        <v>135</v>
      </c>
    </row>
    <row r="100" spans="1:14" s="9" customFormat="1" ht="16.8" thickBot="1">
      <c r="A100" s="7">
        <f t="shared" si="6"/>
        <v>24</v>
      </c>
      <c r="B100" s="15" t="s">
        <v>144</v>
      </c>
      <c r="C100" s="15"/>
      <c r="D100" s="15"/>
      <c r="E100" s="15"/>
      <c r="F100" s="15"/>
      <c r="G100" s="15"/>
      <c r="H100" s="15"/>
      <c r="I100" s="15"/>
      <c r="J100" s="15">
        <v>1</v>
      </c>
      <c r="K100" s="15"/>
      <c r="L100" s="15">
        <v>1</v>
      </c>
      <c r="M100" s="7"/>
      <c r="N100" s="11" t="s">
        <v>135</v>
      </c>
    </row>
    <row r="101" spans="1:14" s="9" customFormat="1" ht="16.8" thickBot="1">
      <c r="A101" s="7">
        <f t="shared" si="6"/>
        <v>25</v>
      </c>
      <c r="B101" s="15" t="s">
        <v>145</v>
      </c>
      <c r="C101" s="15"/>
      <c r="D101" s="15"/>
      <c r="E101" s="15"/>
      <c r="F101" s="15"/>
      <c r="G101" s="15">
        <v>1</v>
      </c>
      <c r="H101" s="15"/>
      <c r="I101" s="15"/>
      <c r="J101" s="15"/>
      <c r="K101" s="15"/>
      <c r="L101" s="15">
        <v>1</v>
      </c>
      <c r="M101" s="7"/>
      <c r="N101" s="11" t="s">
        <v>135</v>
      </c>
    </row>
    <row r="102" spans="1:14" s="9" customFormat="1" ht="16.8" thickBot="1">
      <c r="A102" s="7">
        <f t="shared" si="6"/>
        <v>26</v>
      </c>
      <c r="B102" s="15" t="s">
        <v>146</v>
      </c>
      <c r="C102" s="15"/>
      <c r="D102" s="15"/>
      <c r="E102" s="15"/>
      <c r="F102" s="15"/>
      <c r="G102" s="15">
        <v>1</v>
      </c>
      <c r="H102" s="15"/>
      <c r="I102" s="15"/>
      <c r="J102" s="15"/>
      <c r="K102" s="15"/>
      <c r="L102" s="15">
        <v>1</v>
      </c>
      <c r="M102" s="7"/>
      <c r="N102" s="11" t="s">
        <v>135</v>
      </c>
    </row>
    <row r="103" spans="1:14" s="9" customFormat="1" ht="16.8" thickBot="1">
      <c r="A103" s="7">
        <f t="shared" si="6"/>
        <v>27</v>
      </c>
      <c r="B103" s="15" t="s">
        <v>147</v>
      </c>
      <c r="C103" s="15"/>
      <c r="D103" s="15"/>
      <c r="E103" s="15"/>
      <c r="F103" s="15"/>
      <c r="G103" s="15"/>
      <c r="H103" s="15">
        <v>1</v>
      </c>
      <c r="I103" s="15"/>
      <c r="J103" s="15"/>
      <c r="K103" s="15"/>
      <c r="L103" s="15">
        <v>1</v>
      </c>
      <c r="M103" s="7" t="s">
        <v>148</v>
      </c>
      <c r="N103" s="11" t="s">
        <v>149</v>
      </c>
    </row>
    <row r="104" spans="1:14" s="9" customFormat="1" ht="16.8" thickBot="1">
      <c r="A104" s="7">
        <f t="shared" si="6"/>
        <v>28</v>
      </c>
      <c r="B104" s="15" t="s">
        <v>150</v>
      </c>
      <c r="C104" s="15"/>
      <c r="D104" s="15"/>
      <c r="E104" s="15"/>
      <c r="F104" s="15"/>
      <c r="G104" s="15"/>
      <c r="H104" s="15">
        <v>1</v>
      </c>
      <c r="I104" s="15"/>
      <c r="J104" s="15"/>
      <c r="K104" s="15"/>
      <c r="L104" s="15">
        <v>1</v>
      </c>
      <c r="M104" s="7" t="s">
        <v>148</v>
      </c>
      <c r="N104" s="11" t="s">
        <v>151</v>
      </c>
    </row>
    <row r="105" spans="1:14" s="9" customFormat="1" ht="16.8" thickBot="1">
      <c r="A105" s="7">
        <f t="shared" si="6"/>
        <v>29</v>
      </c>
      <c r="B105" s="15" t="s">
        <v>152</v>
      </c>
      <c r="C105" s="15"/>
      <c r="D105" s="15"/>
      <c r="E105" s="15"/>
      <c r="F105" s="15"/>
      <c r="G105" s="15"/>
      <c r="H105" s="15">
        <v>1</v>
      </c>
      <c r="I105" s="15"/>
      <c r="J105" s="15"/>
      <c r="K105" s="15"/>
      <c r="L105" s="15">
        <v>1</v>
      </c>
      <c r="M105" s="7" t="s">
        <v>148</v>
      </c>
      <c r="N105" s="11" t="s">
        <v>153</v>
      </c>
    </row>
    <row r="106" spans="1:14" s="9" customFormat="1" ht="16.8" thickBot="1">
      <c r="A106" s="7">
        <f t="shared" si="6"/>
        <v>30</v>
      </c>
      <c r="B106" s="15" t="s">
        <v>154</v>
      </c>
      <c r="C106" s="15"/>
      <c r="D106" s="15"/>
      <c r="E106" s="15"/>
      <c r="F106" s="15"/>
      <c r="G106" s="15"/>
      <c r="H106" s="15">
        <v>1</v>
      </c>
      <c r="I106" s="15"/>
      <c r="J106" s="15"/>
      <c r="K106" s="15"/>
      <c r="L106" s="15">
        <v>1</v>
      </c>
      <c r="M106" s="7" t="s">
        <v>148</v>
      </c>
      <c r="N106" s="11" t="s">
        <v>155</v>
      </c>
    </row>
    <row r="107" spans="1:14" s="9" customFormat="1" ht="16.8" thickBot="1">
      <c r="A107" s="7">
        <f t="shared" si="6"/>
        <v>31</v>
      </c>
      <c r="B107" s="15" t="s">
        <v>156</v>
      </c>
      <c r="C107" s="15"/>
      <c r="D107" s="15"/>
      <c r="E107" s="15"/>
      <c r="F107" s="15"/>
      <c r="G107" s="15"/>
      <c r="H107" s="15">
        <v>1</v>
      </c>
      <c r="I107" s="15"/>
      <c r="J107" s="15"/>
      <c r="K107" s="15"/>
      <c r="L107" s="15">
        <v>1</v>
      </c>
      <c r="M107" s="7" t="s">
        <v>148</v>
      </c>
      <c r="N107" s="11" t="s">
        <v>157</v>
      </c>
    </row>
    <row r="108" spans="1:14" s="9" customFormat="1" ht="16.8" thickBot="1">
      <c r="A108" s="7">
        <f t="shared" si="6"/>
        <v>32</v>
      </c>
      <c r="B108" s="15" t="s">
        <v>158</v>
      </c>
      <c r="C108" s="15"/>
      <c r="D108" s="15"/>
      <c r="E108" s="15"/>
      <c r="F108" s="15"/>
      <c r="G108" s="15"/>
      <c r="H108" s="15">
        <v>1</v>
      </c>
      <c r="I108" s="15"/>
      <c r="J108" s="15"/>
      <c r="K108" s="15"/>
      <c r="L108" s="15">
        <v>1</v>
      </c>
      <c r="M108" s="7" t="s">
        <v>148</v>
      </c>
      <c r="N108" s="11" t="s">
        <v>159</v>
      </c>
    </row>
    <row r="109" spans="1:14" s="9" customFormat="1" ht="16.8" thickBot="1">
      <c r="A109" s="7">
        <f t="shared" si="6"/>
        <v>33</v>
      </c>
      <c r="B109" s="15" t="s">
        <v>160</v>
      </c>
      <c r="C109" s="15"/>
      <c r="D109" s="15"/>
      <c r="E109" s="15"/>
      <c r="F109" s="15"/>
      <c r="G109" s="15"/>
      <c r="H109" s="15">
        <v>1</v>
      </c>
      <c r="I109" s="15"/>
      <c r="J109" s="15"/>
      <c r="K109" s="15"/>
      <c r="L109" s="15">
        <v>1</v>
      </c>
      <c r="M109" s="7" t="s">
        <v>148</v>
      </c>
      <c r="N109" s="11" t="s">
        <v>161</v>
      </c>
    </row>
    <row r="110" spans="1:14" s="9" customFormat="1" ht="16.8" thickBot="1">
      <c r="A110" s="7">
        <f t="shared" si="6"/>
        <v>34</v>
      </c>
      <c r="B110" s="15" t="s">
        <v>162</v>
      </c>
      <c r="C110" s="15"/>
      <c r="D110" s="15"/>
      <c r="E110" s="15"/>
      <c r="F110" s="15"/>
      <c r="G110" s="15"/>
      <c r="H110" s="15"/>
      <c r="I110" s="15"/>
      <c r="J110" s="15">
        <v>1</v>
      </c>
      <c r="K110" s="15"/>
      <c r="L110" s="15">
        <v>1</v>
      </c>
      <c r="M110" s="7" t="s">
        <v>148</v>
      </c>
      <c r="N110" s="11" t="s">
        <v>163</v>
      </c>
    </row>
    <row r="111" spans="1:14" s="9" customFormat="1" ht="16.8" thickBot="1">
      <c r="A111" s="7">
        <f t="shared" si="6"/>
        <v>35</v>
      </c>
      <c r="B111" s="15" t="s">
        <v>164</v>
      </c>
      <c r="C111" s="15"/>
      <c r="D111" s="15"/>
      <c r="E111" s="15"/>
      <c r="F111" s="15"/>
      <c r="G111" s="15"/>
      <c r="H111" s="15"/>
      <c r="I111" s="15"/>
      <c r="J111" s="15">
        <v>1</v>
      </c>
      <c r="K111" s="15"/>
      <c r="L111" s="15">
        <v>1</v>
      </c>
      <c r="M111" s="7" t="s">
        <v>148</v>
      </c>
      <c r="N111" s="11" t="s">
        <v>165</v>
      </c>
    </row>
    <row r="112" spans="1:14" s="9" customFormat="1" ht="16.8" thickBot="1">
      <c r="A112" s="7">
        <f>A111+1</f>
        <v>36</v>
      </c>
      <c r="B112" s="15" t="s">
        <v>166</v>
      </c>
      <c r="C112" s="15"/>
      <c r="D112" s="15"/>
      <c r="E112" s="15"/>
      <c r="F112" s="15"/>
      <c r="G112" s="15"/>
      <c r="H112" s="15"/>
      <c r="I112" s="15"/>
      <c r="J112" s="15">
        <v>1</v>
      </c>
      <c r="K112" s="15"/>
      <c r="L112" s="15">
        <v>1</v>
      </c>
      <c r="M112" s="7" t="s">
        <v>148</v>
      </c>
      <c r="N112" s="11" t="s">
        <v>167</v>
      </c>
    </row>
    <row r="113" spans="1:14" s="9" customFormat="1" ht="16.8" thickBot="1">
      <c r="A113" s="7">
        <v>37</v>
      </c>
      <c r="B113" s="15" t="s">
        <v>168</v>
      </c>
      <c r="C113" s="15"/>
      <c r="D113" s="15">
        <v>1</v>
      </c>
      <c r="E113" s="15"/>
      <c r="F113" s="15"/>
      <c r="G113" s="15"/>
      <c r="H113" s="15"/>
      <c r="I113" s="15"/>
      <c r="J113" s="15"/>
      <c r="K113" s="15"/>
      <c r="L113" s="15">
        <v>1</v>
      </c>
      <c r="M113" s="7" t="s">
        <v>169</v>
      </c>
      <c r="N113" s="11" t="s">
        <v>170</v>
      </c>
    </row>
    <row r="114" spans="1:14" s="9" customFormat="1" ht="16.8" thickBot="1">
      <c r="A114" s="7">
        <v>38</v>
      </c>
      <c r="B114" s="15" t="s">
        <v>171</v>
      </c>
      <c r="C114" s="15"/>
      <c r="D114" s="15"/>
      <c r="E114" s="15"/>
      <c r="F114" s="15"/>
      <c r="G114" s="15">
        <v>1</v>
      </c>
      <c r="H114" s="15"/>
      <c r="I114" s="15"/>
      <c r="J114" s="15"/>
      <c r="K114" s="15"/>
      <c r="L114" s="15">
        <v>1</v>
      </c>
      <c r="M114" s="7" t="s">
        <v>172</v>
      </c>
      <c r="N114" s="11" t="s">
        <v>173</v>
      </c>
    </row>
    <row r="115" spans="1:14" s="9" customFormat="1" ht="16.8" thickBot="1">
      <c r="A115" s="7">
        <v>39</v>
      </c>
      <c r="B115" s="15" t="s">
        <v>174</v>
      </c>
      <c r="C115" s="15"/>
      <c r="D115" s="15"/>
      <c r="E115" s="15"/>
      <c r="F115" s="15"/>
      <c r="G115" s="15"/>
      <c r="H115" s="15"/>
      <c r="I115" s="15"/>
      <c r="J115" s="15"/>
      <c r="K115" s="15">
        <v>10</v>
      </c>
      <c r="L115" s="15">
        <v>10</v>
      </c>
      <c r="M115" s="7" t="s">
        <v>175</v>
      </c>
      <c r="N115" s="11" t="s">
        <v>173</v>
      </c>
    </row>
    <row r="116" spans="1:14" s="9" customFormat="1">
      <c r="A116" s="7"/>
      <c r="B116" s="22" t="s">
        <v>11</v>
      </c>
      <c r="C116" s="22">
        <f t="shared" ref="C116:L116" si="7">SUM(C3:C115)</f>
        <v>18122</v>
      </c>
      <c r="D116" s="22">
        <f t="shared" si="7"/>
        <v>11139</v>
      </c>
      <c r="E116" s="22">
        <f t="shared" si="7"/>
        <v>8292</v>
      </c>
      <c r="F116" s="22">
        <f t="shared" si="7"/>
        <v>489166</v>
      </c>
      <c r="G116" s="22">
        <f t="shared" si="7"/>
        <v>23166</v>
      </c>
      <c r="H116" s="22">
        <f t="shared" si="7"/>
        <v>700763</v>
      </c>
      <c r="I116" s="22">
        <f t="shared" si="7"/>
        <v>18272</v>
      </c>
      <c r="J116" s="22">
        <f t="shared" si="7"/>
        <v>91607</v>
      </c>
      <c r="K116" s="22">
        <f t="shared" si="7"/>
        <v>147466</v>
      </c>
      <c r="L116" s="23">
        <f t="shared" si="7"/>
        <v>1507993</v>
      </c>
      <c r="M116" s="13"/>
      <c r="N116" s="24"/>
    </row>
    <row r="117" spans="1:14" s="9" customFormat="1">
      <c r="A117" s="7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6"/>
      <c r="M117" s="13"/>
      <c r="N117" s="24"/>
    </row>
    <row r="118" spans="1:14" s="9" customFormat="1">
      <c r="A118" s="7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6"/>
      <c r="M118" s="13"/>
      <c r="N118" s="24"/>
    </row>
    <row r="119" spans="1:14" s="9" customFormat="1">
      <c r="A119" s="7"/>
      <c r="B119" s="46" t="s">
        <v>181</v>
      </c>
      <c r="C119" s="26" t="s">
        <v>182</v>
      </c>
      <c r="D119" s="57" t="s">
        <v>183</v>
      </c>
      <c r="E119" s="58"/>
      <c r="F119" s="25"/>
      <c r="G119" s="25"/>
      <c r="I119" s="25"/>
      <c r="J119" s="25"/>
      <c r="K119" s="25"/>
      <c r="L119" s="26"/>
      <c r="M119" s="13"/>
      <c r="N119" s="24"/>
    </row>
    <row r="120" spans="1:14">
      <c r="A120" s="1"/>
      <c r="B120" s="27" t="s">
        <v>201</v>
      </c>
      <c r="C120" s="43" t="s">
        <v>193</v>
      </c>
      <c r="D120" s="44" t="s">
        <v>231</v>
      </c>
      <c r="E120" s="44"/>
      <c r="F120" s="25"/>
      <c r="G120" s="25"/>
      <c r="H120" s="25"/>
      <c r="I120" s="25"/>
      <c r="J120" s="25"/>
      <c r="K120" s="25"/>
      <c r="L120" s="26"/>
      <c r="M120" s="28"/>
      <c r="N120" s="24"/>
    </row>
    <row r="121" spans="1:14">
      <c r="A121" s="1"/>
      <c r="B121" s="27" t="s">
        <v>219</v>
      </c>
      <c r="C121" s="43" t="s">
        <v>200</v>
      </c>
      <c r="D121" s="44" t="s">
        <v>232</v>
      </c>
      <c r="E121" s="43"/>
      <c r="F121" s="25"/>
      <c r="G121" s="25"/>
      <c r="H121" s="25"/>
      <c r="I121" s="25"/>
      <c r="J121" s="25"/>
      <c r="K121" s="25"/>
      <c r="L121" s="26"/>
      <c r="M121" s="28"/>
      <c r="N121" s="24"/>
    </row>
    <row r="122" spans="1:14">
      <c r="A122" s="1"/>
      <c r="B122" s="27" t="s">
        <v>233</v>
      </c>
      <c r="C122" s="43" t="s">
        <v>200</v>
      </c>
      <c r="D122" s="44" t="s">
        <v>238</v>
      </c>
      <c r="E122" s="43"/>
      <c r="F122" s="25"/>
      <c r="G122" s="25"/>
      <c r="H122" s="25"/>
      <c r="I122" s="25"/>
      <c r="J122" s="25"/>
      <c r="K122" s="25"/>
      <c r="L122" s="26"/>
      <c r="M122" s="28"/>
      <c r="N122" s="24"/>
    </row>
    <row r="123" spans="1:14">
      <c r="A123" s="1"/>
      <c r="B123" s="27" t="s">
        <v>235</v>
      </c>
      <c r="C123" s="43" t="s">
        <v>200</v>
      </c>
      <c r="D123" s="44" t="s">
        <v>239</v>
      </c>
      <c r="E123" s="43"/>
      <c r="F123" s="25"/>
      <c r="G123" s="25"/>
      <c r="H123" s="25"/>
      <c r="I123" s="25"/>
      <c r="J123" s="25"/>
      <c r="K123" s="25"/>
      <c r="L123" s="26"/>
      <c r="M123" s="28"/>
      <c r="N123" s="24"/>
    </row>
    <row r="124" spans="1:14">
      <c r="A124" s="1"/>
      <c r="B124" s="27" t="s">
        <v>237</v>
      </c>
      <c r="C124" s="43" t="s">
        <v>200</v>
      </c>
      <c r="D124" s="44" t="s">
        <v>240</v>
      </c>
      <c r="E124" s="43"/>
      <c r="F124" s="25"/>
      <c r="G124" s="25"/>
      <c r="H124" s="25"/>
      <c r="I124" s="25"/>
      <c r="J124" s="25"/>
      <c r="K124" s="25"/>
      <c r="L124" s="26"/>
      <c r="M124" s="28"/>
      <c r="N124" s="24"/>
    </row>
    <row r="125" spans="1:14">
      <c r="A125" s="1"/>
      <c r="B125" s="27" t="s">
        <v>236</v>
      </c>
      <c r="C125" s="43" t="s">
        <v>200</v>
      </c>
      <c r="D125" s="44" t="s">
        <v>241</v>
      </c>
      <c r="E125" s="43"/>
      <c r="F125" s="25"/>
      <c r="G125" s="25"/>
      <c r="H125" s="25"/>
      <c r="I125" s="25"/>
      <c r="J125" s="25"/>
      <c r="K125" s="25"/>
      <c r="L125" s="26"/>
      <c r="M125" s="28"/>
      <c r="N125" s="24"/>
    </row>
    <row r="126" spans="1:14">
      <c r="A126" s="1"/>
      <c r="B126" s="27"/>
      <c r="C126" s="26"/>
      <c r="D126" s="26"/>
      <c r="E126" s="26"/>
      <c r="G126" s="25"/>
      <c r="H126" s="25"/>
      <c r="I126" s="25"/>
      <c r="J126" s="25"/>
      <c r="K126" s="25"/>
      <c r="L126" s="26"/>
      <c r="M126" s="28"/>
      <c r="N126" s="24"/>
    </row>
    <row r="127" spans="1:14" s="9" customFormat="1">
      <c r="A127" s="7"/>
      <c r="B127" s="27"/>
      <c r="C127" s="26"/>
      <c r="D127" s="46"/>
      <c r="E127" s="26"/>
      <c r="F127" s="25"/>
      <c r="G127" s="25"/>
      <c r="H127" s="25"/>
      <c r="I127" s="25"/>
      <c r="J127" s="25"/>
      <c r="K127" s="25"/>
      <c r="L127" s="26"/>
      <c r="M127" s="13"/>
      <c r="N127" s="24"/>
    </row>
    <row r="128" spans="1:14" s="9" customFormat="1" ht="16.95" customHeight="1">
      <c r="A128" s="7"/>
      <c r="B128" s="27"/>
      <c r="C128" s="26"/>
      <c r="D128" s="46"/>
      <c r="E128" s="26"/>
      <c r="F128" s="25"/>
      <c r="G128" s="25"/>
      <c r="H128" s="25"/>
      <c r="I128" s="25"/>
      <c r="J128" s="25"/>
      <c r="K128" s="25"/>
      <c r="L128" s="26"/>
      <c r="M128" s="13"/>
      <c r="N128" s="24"/>
    </row>
    <row r="129" spans="1:14">
      <c r="A129" s="1"/>
      <c r="C129" s="25"/>
      <c r="D129" s="25"/>
      <c r="E129" s="25"/>
      <c r="G129" s="25"/>
      <c r="H129" s="25"/>
      <c r="I129" s="25"/>
      <c r="J129" s="25"/>
      <c r="K129" s="25"/>
      <c r="L129" s="26"/>
      <c r="M129" s="28"/>
      <c r="N129" s="24"/>
    </row>
    <row r="130" spans="1:14">
      <c r="A130" s="1"/>
      <c r="B130" s="13" t="s">
        <v>242</v>
      </c>
      <c r="C130" s="29"/>
      <c r="D130" s="29"/>
      <c r="E130" s="29"/>
      <c r="F130" s="1"/>
      <c r="G130" s="1"/>
      <c r="H130" s="1"/>
      <c r="I130" s="1"/>
      <c r="J130" s="30"/>
      <c r="K130" s="30"/>
      <c r="L130" s="1"/>
      <c r="M130" s="1"/>
      <c r="N130" s="45"/>
    </row>
    <row r="131" spans="1:14">
      <c r="A131" s="1"/>
      <c r="B131" s="13" t="s">
        <v>177</v>
      </c>
      <c r="C131" s="13"/>
      <c r="D131" s="13"/>
      <c r="E131" s="13"/>
      <c r="F131" s="1"/>
      <c r="G131" s="1"/>
      <c r="H131" s="1"/>
      <c r="I131" s="1"/>
      <c r="J131" s="30"/>
      <c r="K131" s="30"/>
      <c r="L131" s="1"/>
      <c r="M131" s="1"/>
      <c r="N131" s="45"/>
    </row>
    <row r="132" spans="1:14">
      <c r="A132" s="1"/>
      <c r="B132" s="13" t="s">
        <v>243</v>
      </c>
      <c r="C132" s="56"/>
      <c r="D132" s="56"/>
      <c r="E132" s="56"/>
      <c r="F132" s="1"/>
      <c r="G132" s="1"/>
      <c r="H132" s="1"/>
      <c r="I132" s="1"/>
      <c r="J132" s="30"/>
      <c r="K132" s="30"/>
      <c r="L132" s="1"/>
      <c r="M132" s="1"/>
      <c r="N132" s="45"/>
    </row>
    <row r="133" spans="1:14">
      <c r="A133" s="1"/>
      <c r="C133" s="45"/>
      <c r="D133" s="45"/>
      <c r="E133" s="45"/>
      <c r="F133" s="1"/>
      <c r="G133" s="1"/>
      <c r="H133" s="1"/>
      <c r="I133" s="1"/>
      <c r="J133" s="30"/>
      <c r="K133" s="30"/>
      <c r="L133" s="1"/>
      <c r="M133" s="1"/>
      <c r="N133" s="45"/>
    </row>
  </sheetData>
  <mergeCells count="2">
    <mergeCell ref="D119:E119"/>
    <mergeCell ref="C132:E132"/>
  </mergeCells>
  <phoneticPr fontId="2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3"/>
  <sheetViews>
    <sheetView topLeftCell="B1" zoomScale="90" zoomScaleNormal="90" workbookViewId="0">
      <pane ySplit="2" topLeftCell="A3" activePane="bottomLeft" state="frozen"/>
      <selection pane="bottomLeft" activeCell="B1" sqref="B1"/>
    </sheetView>
  </sheetViews>
  <sheetFormatPr defaultRowHeight="16.2"/>
  <cols>
    <col min="1" max="1" width="6.6640625" customWidth="1"/>
    <col min="2" max="2" width="61.33203125" customWidth="1"/>
    <col min="3" max="3" width="10.88671875" customWidth="1"/>
    <col min="4" max="4" width="12.109375" customWidth="1"/>
    <col min="5" max="5" width="11.109375" customWidth="1"/>
    <col min="6" max="6" width="14.44140625" customWidth="1"/>
    <col min="7" max="7" width="12.44140625" customWidth="1"/>
    <col min="8" max="8" width="14.88671875" customWidth="1"/>
    <col min="9" max="9" width="13.88671875" customWidth="1"/>
    <col min="10" max="10" width="13.6640625" customWidth="1"/>
    <col min="11" max="11" width="15.109375" customWidth="1"/>
    <col min="12" max="12" width="14.44140625" customWidth="1"/>
    <col min="13" max="13" width="13.77734375" customWidth="1"/>
  </cols>
  <sheetData>
    <row r="1" spans="1:14">
      <c r="A1" s="1"/>
      <c r="B1" s="1" t="s">
        <v>245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47"/>
    </row>
    <row r="2" spans="1:14" ht="16.8" thickBot="1">
      <c r="A2" s="3" t="s">
        <v>0</v>
      </c>
      <c r="B2" s="4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6" t="s">
        <v>12</v>
      </c>
      <c r="N2" s="47" t="s">
        <v>13</v>
      </c>
    </row>
    <row r="3" spans="1:14" s="35" customFormat="1" ht="16.8" thickBot="1">
      <c r="A3" s="32">
        <v>1</v>
      </c>
      <c r="B3" s="33" t="s">
        <v>14</v>
      </c>
      <c r="C3" s="33"/>
      <c r="D3" s="33"/>
      <c r="E3" s="33"/>
      <c r="F3" s="36">
        <f>8+3</f>
        <v>11</v>
      </c>
      <c r="G3" s="33"/>
      <c r="H3" s="33"/>
      <c r="I3" s="33"/>
      <c r="J3" s="36">
        <f>49+18</f>
        <v>67</v>
      </c>
      <c r="K3" s="36">
        <f>30+12</f>
        <v>42</v>
      </c>
      <c r="L3" s="36">
        <f t="shared" ref="L3:L8" si="0">SUM(C3:K3)</f>
        <v>120</v>
      </c>
      <c r="M3" s="32"/>
      <c r="N3" s="39" t="s">
        <v>15</v>
      </c>
    </row>
    <row r="4" spans="1:14" s="9" customFormat="1" ht="16.8" thickBot="1">
      <c r="A4" s="7">
        <v>2</v>
      </c>
      <c r="B4" s="8" t="s">
        <v>16</v>
      </c>
      <c r="C4" s="8">
        <v>1</v>
      </c>
      <c r="D4" s="8">
        <v>7</v>
      </c>
      <c r="E4" s="8"/>
      <c r="F4" s="8">
        <v>48</v>
      </c>
      <c r="G4" s="8"/>
      <c r="H4" s="8"/>
      <c r="I4" s="8"/>
      <c r="J4" s="8">
        <v>155</v>
      </c>
      <c r="K4" s="8">
        <v>62</v>
      </c>
      <c r="L4" s="8">
        <f t="shared" si="0"/>
        <v>273</v>
      </c>
      <c r="M4" s="10"/>
      <c r="N4" s="11" t="s">
        <v>17</v>
      </c>
    </row>
    <row r="5" spans="1:14" s="49" customFormat="1" ht="16.8" thickBot="1">
      <c r="A5" s="13">
        <v>3</v>
      </c>
      <c r="B5" s="8" t="s">
        <v>18</v>
      </c>
      <c r="C5" s="8">
        <v>5</v>
      </c>
      <c r="D5" s="8">
        <v>2</v>
      </c>
      <c r="E5" s="8">
        <v>0</v>
      </c>
      <c r="F5" s="8">
        <v>7</v>
      </c>
      <c r="G5" s="8">
        <v>2</v>
      </c>
      <c r="H5" s="8">
        <v>0</v>
      </c>
      <c r="I5" s="8">
        <v>1</v>
      </c>
      <c r="J5" s="8">
        <v>14</v>
      </c>
      <c r="K5" s="8">
        <v>29</v>
      </c>
      <c r="L5" s="8">
        <f t="shared" si="0"/>
        <v>60</v>
      </c>
      <c r="M5" s="13"/>
      <c r="N5" s="11" t="s">
        <v>19</v>
      </c>
    </row>
    <row r="6" spans="1:14" s="49" customFormat="1" ht="16.8" thickBot="1">
      <c r="A6" s="13">
        <v>4</v>
      </c>
      <c r="B6" s="8" t="s">
        <v>20</v>
      </c>
      <c r="C6" s="8">
        <v>0</v>
      </c>
      <c r="D6" s="8">
        <v>3</v>
      </c>
      <c r="E6" s="8">
        <v>3</v>
      </c>
      <c r="F6" s="8">
        <v>26</v>
      </c>
      <c r="G6" s="8">
        <v>0</v>
      </c>
      <c r="H6" s="8">
        <v>6</v>
      </c>
      <c r="I6" s="8">
        <v>10</v>
      </c>
      <c r="J6" s="8">
        <v>1</v>
      </c>
      <c r="K6" s="8">
        <v>0</v>
      </c>
      <c r="L6" s="8">
        <f t="shared" si="0"/>
        <v>49</v>
      </c>
      <c r="M6" s="13"/>
      <c r="N6" s="11" t="s">
        <v>21</v>
      </c>
    </row>
    <row r="7" spans="1:14" s="49" customFormat="1" ht="16.8" thickBot="1">
      <c r="A7" s="13">
        <v>5</v>
      </c>
      <c r="B7" s="8" t="s">
        <v>22</v>
      </c>
      <c r="C7" s="8"/>
      <c r="D7" s="8"/>
      <c r="E7" s="8"/>
      <c r="F7" s="8">
        <v>50</v>
      </c>
      <c r="G7" s="8"/>
      <c r="H7" s="8"/>
      <c r="I7" s="8"/>
      <c r="J7" s="8"/>
      <c r="K7" s="8"/>
      <c r="L7" s="8">
        <f t="shared" si="0"/>
        <v>50</v>
      </c>
      <c r="M7" s="13"/>
      <c r="N7" s="11" t="s">
        <v>23</v>
      </c>
    </row>
    <row r="8" spans="1:14" s="49" customFormat="1" ht="16.8" thickBot="1">
      <c r="A8" s="13">
        <v>6</v>
      </c>
      <c r="B8" s="8" t="s">
        <v>24</v>
      </c>
      <c r="C8" s="8">
        <v>1</v>
      </c>
      <c r="D8" s="8"/>
      <c r="E8" s="8"/>
      <c r="F8" s="8">
        <v>11</v>
      </c>
      <c r="G8" s="8">
        <v>1</v>
      </c>
      <c r="H8" s="8">
        <v>7</v>
      </c>
      <c r="I8" s="8">
        <v>3</v>
      </c>
      <c r="J8" s="8"/>
      <c r="K8" s="8"/>
      <c r="L8" s="8">
        <f t="shared" si="0"/>
        <v>23</v>
      </c>
      <c r="M8" s="13"/>
      <c r="N8" s="11" t="s">
        <v>25</v>
      </c>
    </row>
    <row r="9" spans="1:14" s="49" customFormat="1" ht="16.8" thickBot="1">
      <c r="A9" s="13">
        <v>7</v>
      </c>
      <c r="B9" s="8" t="s">
        <v>26</v>
      </c>
      <c r="C9" s="8"/>
      <c r="D9" s="8"/>
      <c r="E9" s="8"/>
      <c r="F9" s="8"/>
      <c r="G9" s="8"/>
      <c r="H9" s="8">
        <v>285</v>
      </c>
      <c r="I9" s="8"/>
      <c r="J9" s="8"/>
      <c r="K9" s="8"/>
      <c r="L9" s="8">
        <v>285</v>
      </c>
      <c r="M9" s="13"/>
      <c r="N9" s="11" t="s">
        <v>27</v>
      </c>
    </row>
    <row r="10" spans="1:14" s="49" customFormat="1" ht="16.8" thickBot="1">
      <c r="A10" s="13">
        <v>8</v>
      </c>
      <c r="B10" s="8" t="s">
        <v>28</v>
      </c>
      <c r="C10" s="8"/>
      <c r="D10" s="8"/>
      <c r="E10" s="8"/>
      <c r="F10" s="8">
        <v>683</v>
      </c>
      <c r="G10" s="8"/>
      <c r="H10" s="8">
        <v>346</v>
      </c>
      <c r="I10" s="8"/>
      <c r="J10" s="8"/>
      <c r="K10" s="8">
        <v>650</v>
      </c>
      <c r="L10" s="8">
        <v>1679</v>
      </c>
      <c r="M10" s="13"/>
      <c r="N10" s="11" t="s">
        <v>29</v>
      </c>
    </row>
    <row r="11" spans="1:14" s="41" customFormat="1" ht="16.8" thickBot="1">
      <c r="A11" s="40">
        <v>9</v>
      </c>
      <c r="B11" s="33" t="s">
        <v>30</v>
      </c>
      <c r="C11" s="33">
        <v>56</v>
      </c>
      <c r="D11" s="33">
        <v>363</v>
      </c>
      <c r="E11" s="33">
        <v>203</v>
      </c>
      <c r="F11" s="33">
        <v>1265</v>
      </c>
      <c r="G11" s="33">
        <v>167</v>
      </c>
      <c r="H11" s="33">
        <v>542</v>
      </c>
      <c r="I11" s="33">
        <v>209</v>
      </c>
      <c r="J11" s="33">
        <v>216</v>
      </c>
      <c r="K11" s="36">
        <v>146</v>
      </c>
      <c r="L11" s="36">
        <f>SUM(C11:K11)</f>
        <v>3167</v>
      </c>
      <c r="M11" s="40"/>
      <c r="N11" s="34" t="s">
        <v>217</v>
      </c>
    </row>
    <row r="12" spans="1:14" s="49" customFormat="1" ht="16.8" thickBot="1">
      <c r="A12" s="13">
        <v>10</v>
      </c>
      <c r="B12" s="14" t="s">
        <v>31</v>
      </c>
      <c r="C12" s="8"/>
      <c r="D12" s="8"/>
      <c r="E12" s="8"/>
      <c r="F12" s="8"/>
      <c r="G12" s="8"/>
      <c r="H12" s="8">
        <v>14553</v>
      </c>
      <c r="I12" s="8"/>
      <c r="J12" s="8"/>
      <c r="K12" s="8"/>
      <c r="L12" s="8">
        <v>14553</v>
      </c>
      <c r="M12" s="13" t="s">
        <v>32</v>
      </c>
      <c r="N12" s="11" t="s">
        <v>33</v>
      </c>
    </row>
    <row r="13" spans="1:14" s="49" customFormat="1" ht="16.8" thickBot="1">
      <c r="A13" s="13">
        <v>11</v>
      </c>
      <c r="B13" s="8" t="s">
        <v>34</v>
      </c>
      <c r="C13" s="8"/>
      <c r="D13" s="8"/>
      <c r="E13" s="8"/>
      <c r="F13" s="8">
        <v>621</v>
      </c>
      <c r="G13" s="8"/>
      <c r="H13" s="8">
        <v>739</v>
      </c>
      <c r="I13" s="8"/>
      <c r="J13" s="8">
        <v>103</v>
      </c>
      <c r="K13" s="8">
        <v>31</v>
      </c>
      <c r="L13" s="8">
        <f>SUM(C13:K13)</f>
        <v>1494</v>
      </c>
      <c r="M13" s="13"/>
      <c r="N13" s="11" t="s">
        <v>29</v>
      </c>
    </row>
    <row r="14" spans="1:14" s="49" customFormat="1" ht="16.8" thickBot="1">
      <c r="A14" s="13">
        <v>12</v>
      </c>
      <c r="B14" s="8" t="s">
        <v>35</v>
      </c>
      <c r="C14" s="8">
        <v>121</v>
      </c>
      <c r="D14" s="8">
        <v>8</v>
      </c>
      <c r="E14" s="8"/>
      <c r="F14" s="8">
        <v>204</v>
      </c>
      <c r="G14" s="8">
        <v>6</v>
      </c>
      <c r="H14" s="8">
        <v>2</v>
      </c>
      <c r="I14" s="8">
        <v>16</v>
      </c>
      <c r="J14" s="8">
        <v>599</v>
      </c>
      <c r="K14" s="8">
        <v>1997</v>
      </c>
      <c r="L14" s="8">
        <f>SUM(C14:K14)</f>
        <v>2953</v>
      </c>
      <c r="M14" s="13"/>
      <c r="N14" s="11" t="s">
        <v>29</v>
      </c>
    </row>
    <row r="15" spans="1:14" s="49" customFormat="1" ht="16.8" thickBot="1">
      <c r="A15" s="13">
        <v>13</v>
      </c>
      <c r="B15" s="8" t="s">
        <v>36</v>
      </c>
      <c r="C15" s="8">
        <v>10</v>
      </c>
      <c r="D15" s="8">
        <v>24</v>
      </c>
      <c r="E15" s="8">
        <v>6</v>
      </c>
      <c r="F15" s="8">
        <v>60</v>
      </c>
      <c r="G15" s="8">
        <v>10</v>
      </c>
      <c r="H15" s="8">
        <v>42</v>
      </c>
      <c r="I15" s="8">
        <v>34</v>
      </c>
      <c r="J15" s="8">
        <v>43</v>
      </c>
      <c r="K15" s="8">
        <v>35</v>
      </c>
      <c r="L15" s="8">
        <f>SUM(C15:K15)</f>
        <v>264</v>
      </c>
      <c r="M15" s="13"/>
      <c r="N15" s="11"/>
    </row>
    <row r="16" spans="1:14" s="49" customFormat="1" ht="16.8" thickBot="1">
      <c r="A16" s="13">
        <v>14</v>
      </c>
      <c r="B16" s="14" t="s">
        <v>37</v>
      </c>
      <c r="C16" s="8"/>
      <c r="D16" s="8"/>
      <c r="E16" s="8"/>
      <c r="F16" s="8"/>
      <c r="G16" s="8">
        <v>15</v>
      </c>
      <c r="H16" s="8"/>
      <c r="I16" s="8"/>
      <c r="J16" s="8"/>
      <c r="K16" s="8"/>
      <c r="L16" s="8">
        <v>15</v>
      </c>
      <c r="M16" s="13"/>
      <c r="N16" s="11" t="s">
        <v>29</v>
      </c>
    </row>
    <row r="17" spans="1:14" s="49" customFormat="1" ht="16.8" thickBot="1">
      <c r="A17" s="13">
        <v>15</v>
      </c>
      <c r="B17" s="8" t="s">
        <v>38</v>
      </c>
      <c r="C17" s="8"/>
      <c r="D17" s="8"/>
      <c r="E17" s="8"/>
      <c r="F17" s="8"/>
      <c r="G17" s="8"/>
      <c r="H17" s="8">
        <v>0</v>
      </c>
      <c r="I17" s="8"/>
      <c r="J17" s="8"/>
      <c r="K17" s="8"/>
      <c r="L17" s="8">
        <v>0</v>
      </c>
      <c r="M17" s="13" t="s">
        <v>39</v>
      </c>
      <c r="N17" s="11" t="s">
        <v>33</v>
      </c>
    </row>
    <row r="18" spans="1:14" s="49" customFormat="1" ht="16.8" thickBot="1">
      <c r="A18" s="13">
        <v>16</v>
      </c>
      <c r="B18" s="8" t="s">
        <v>218</v>
      </c>
      <c r="C18" s="8">
        <v>80</v>
      </c>
      <c r="D18" s="8">
        <v>81</v>
      </c>
      <c r="E18" s="8">
        <v>41</v>
      </c>
      <c r="F18" s="8">
        <v>1108</v>
      </c>
      <c r="G18" s="8">
        <v>58</v>
      </c>
      <c r="H18" s="8">
        <v>981</v>
      </c>
      <c r="I18" s="8">
        <v>261</v>
      </c>
      <c r="J18" s="8">
        <v>66</v>
      </c>
      <c r="K18" s="8">
        <v>525</v>
      </c>
      <c r="L18" s="8">
        <f>SUM(C18:K18)</f>
        <v>3201</v>
      </c>
      <c r="M18" s="13"/>
      <c r="N18" s="11" t="s">
        <v>40</v>
      </c>
    </row>
    <row r="19" spans="1:14" s="49" customFormat="1" ht="16.8" thickBot="1">
      <c r="A19" s="13">
        <v>17</v>
      </c>
      <c r="B19" s="8" t="s">
        <v>41</v>
      </c>
      <c r="C19" s="8"/>
      <c r="D19" s="8"/>
      <c r="E19" s="8"/>
      <c r="F19" s="8"/>
      <c r="G19" s="8"/>
      <c r="H19" s="8">
        <v>136431</v>
      </c>
      <c r="I19" s="8"/>
      <c r="J19" s="8"/>
      <c r="K19" s="8"/>
      <c r="L19" s="8">
        <v>136431</v>
      </c>
      <c r="M19" s="13"/>
      <c r="N19" s="11" t="s">
        <v>33</v>
      </c>
    </row>
    <row r="20" spans="1:14" s="49" customFormat="1" ht="16.8" thickBot="1">
      <c r="A20" s="13">
        <v>18</v>
      </c>
      <c r="B20" s="8" t="s">
        <v>42</v>
      </c>
      <c r="C20" s="8"/>
      <c r="D20" s="8"/>
      <c r="E20" s="8"/>
      <c r="F20" s="8"/>
      <c r="G20" s="8"/>
      <c r="H20" s="8">
        <v>99235</v>
      </c>
      <c r="I20" s="8"/>
      <c r="J20" s="8"/>
      <c r="K20" s="8"/>
      <c r="L20" s="8">
        <v>99235</v>
      </c>
      <c r="M20" s="13" t="s">
        <v>43</v>
      </c>
      <c r="N20" s="11" t="s">
        <v>33</v>
      </c>
    </row>
    <row r="21" spans="1:14" s="49" customFormat="1" ht="16.8" thickBot="1">
      <c r="A21" s="13">
        <v>19</v>
      </c>
      <c r="B21" s="8" t="s">
        <v>44</v>
      </c>
      <c r="C21" s="8">
        <v>671</v>
      </c>
      <c r="D21" s="8">
        <v>227</v>
      </c>
      <c r="E21" s="8">
        <v>2</v>
      </c>
      <c r="F21" s="8">
        <v>974</v>
      </c>
      <c r="G21" s="8">
        <v>17</v>
      </c>
      <c r="H21" s="8">
        <v>73</v>
      </c>
      <c r="I21" s="8">
        <v>151</v>
      </c>
      <c r="J21" s="8">
        <v>1403</v>
      </c>
      <c r="K21" s="8">
        <v>4850</v>
      </c>
      <c r="L21" s="8">
        <f>SUM(C21:K21)</f>
        <v>8368</v>
      </c>
      <c r="M21" s="13"/>
      <c r="N21" s="11" t="s">
        <v>29</v>
      </c>
    </row>
    <row r="22" spans="1:14" s="49" customFormat="1" ht="16.8" thickBot="1">
      <c r="A22" s="13">
        <v>20</v>
      </c>
      <c r="B22" s="8" t="s">
        <v>45</v>
      </c>
      <c r="C22" s="8">
        <v>111</v>
      </c>
      <c r="D22" s="8">
        <v>68</v>
      </c>
      <c r="E22" s="8">
        <v>1</v>
      </c>
      <c r="F22" s="8">
        <v>1600</v>
      </c>
      <c r="G22" s="8">
        <v>5</v>
      </c>
      <c r="H22" s="8">
        <v>9</v>
      </c>
      <c r="I22" s="8">
        <v>24</v>
      </c>
      <c r="J22" s="8">
        <v>8</v>
      </c>
      <c r="K22" s="8">
        <v>470</v>
      </c>
      <c r="L22" s="8">
        <f>SUM(C22:K22)</f>
        <v>2296</v>
      </c>
      <c r="M22" s="13"/>
      <c r="N22" s="11" t="s">
        <v>29</v>
      </c>
    </row>
    <row r="23" spans="1:14" s="49" customFormat="1" ht="16.8" thickBot="1">
      <c r="A23" s="13">
        <v>21</v>
      </c>
      <c r="B23" s="8" t="s">
        <v>46</v>
      </c>
      <c r="C23" s="8">
        <v>2</v>
      </c>
      <c r="D23" s="8"/>
      <c r="E23" s="8"/>
      <c r="F23" s="8">
        <v>59</v>
      </c>
      <c r="G23" s="8"/>
      <c r="H23" s="8"/>
      <c r="I23" s="8">
        <v>4</v>
      </c>
      <c r="J23" s="8">
        <v>1</v>
      </c>
      <c r="K23" s="8">
        <v>84</v>
      </c>
      <c r="L23" s="8">
        <f>SUM(C23:K23)</f>
        <v>150</v>
      </c>
      <c r="M23" s="13"/>
      <c r="N23" s="11" t="s">
        <v>47</v>
      </c>
    </row>
    <row r="24" spans="1:14" s="49" customFormat="1" ht="16.8" thickBot="1">
      <c r="A24" s="13">
        <v>22</v>
      </c>
      <c r="B24" s="8" t="s">
        <v>48</v>
      </c>
      <c r="C24" s="8"/>
      <c r="D24" s="8"/>
      <c r="E24" s="8"/>
      <c r="F24" s="8"/>
      <c r="G24" s="8"/>
      <c r="H24" s="8"/>
      <c r="I24" s="8"/>
      <c r="J24" s="8"/>
      <c r="K24" s="8">
        <v>359</v>
      </c>
      <c r="L24" s="8">
        <v>359</v>
      </c>
      <c r="M24" s="13"/>
      <c r="N24" s="11" t="s">
        <v>49</v>
      </c>
    </row>
    <row r="25" spans="1:14" s="49" customFormat="1" ht="16.8" thickBot="1">
      <c r="A25" s="13">
        <v>23</v>
      </c>
      <c r="B25" s="8" t="s">
        <v>50</v>
      </c>
      <c r="C25" s="8">
        <v>14</v>
      </c>
      <c r="D25" s="8">
        <v>3</v>
      </c>
      <c r="E25" s="8">
        <v>72</v>
      </c>
      <c r="F25" s="8">
        <v>165</v>
      </c>
      <c r="G25" s="8">
        <v>305</v>
      </c>
      <c r="H25" s="8">
        <v>11</v>
      </c>
      <c r="I25" s="8">
        <v>12</v>
      </c>
      <c r="J25" s="8">
        <v>7</v>
      </c>
      <c r="K25" s="8">
        <v>4</v>
      </c>
      <c r="L25" s="8">
        <f t="shared" ref="L25:L36" si="1">SUM(C25:K25)</f>
        <v>593</v>
      </c>
      <c r="M25" s="13"/>
      <c r="N25" s="11" t="s">
        <v>29</v>
      </c>
    </row>
    <row r="26" spans="1:14" s="49" customFormat="1" ht="16.8" thickBot="1">
      <c r="A26" s="13">
        <v>24</v>
      </c>
      <c r="B26" s="8" t="s">
        <v>51</v>
      </c>
      <c r="C26" s="8">
        <v>336</v>
      </c>
      <c r="D26" s="8">
        <v>145</v>
      </c>
      <c r="E26" s="8">
        <v>162</v>
      </c>
      <c r="F26" s="8">
        <v>1605</v>
      </c>
      <c r="G26" s="8">
        <v>392</v>
      </c>
      <c r="H26" s="8">
        <v>423</v>
      </c>
      <c r="I26" s="8">
        <v>418</v>
      </c>
      <c r="J26" s="8">
        <v>22</v>
      </c>
      <c r="K26" s="8">
        <v>471</v>
      </c>
      <c r="L26" s="8">
        <f>SUM(C26:K26)</f>
        <v>3974</v>
      </c>
      <c r="M26" s="13"/>
      <c r="N26" s="11" t="s">
        <v>29</v>
      </c>
    </row>
    <row r="27" spans="1:14" s="49" customFormat="1" ht="16.8" thickBot="1">
      <c r="A27" s="13">
        <v>25</v>
      </c>
      <c r="B27" s="8" t="s">
        <v>52</v>
      </c>
      <c r="C27" s="8"/>
      <c r="D27" s="8"/>
      <c r="E27" s="8"/>
      <c r="F27" s="8"/>
      <c r="G27" s="8"/>
      <c r="H27" s="8">
        <v>2</v>
      </c>
      <c r="I27" s="8"/>
      <c r="J27" s="8"/>
      <c r="K27" s="8">
        <v>1</v>
      </c>
      <c r="L27" s="8">
        <v>3</v>
      </c>
      <c r="M27" s="13"/>
      <c r="N27" s="11"/>
    </row>
    <row r="28" spans="1:14" s="49" customFormat="1" ht="16.8" thickBot="1">
      <c r="A28" s="13">
        <v>26</v>
      </c>
      <c r="B28" s="8" t="s">
        <v>53</v>
      </c>
      <c r="C28" s="8">
        <v>6</v>
      </c>
      <c r="D28" s="8">
        <v>0</v>
      </c>
      <c r="E28" s="8">
        <v>0</v>
      </c>
      <c r="F28" s="8">
        <v>8</v>
      </c>
      <c r="G28" s="8">
        <v>0</v>
      </c>
      <c r="H28" s="8">
        <v>1</v>
      </c>
      <c r="I28" s="8">
        <v>2</v>
      </c>
      <c r="J28" s="8">
        <v>101</v>
      </c>
      <c r="K28" s="8">
        <v>47</v>
      </c>
      <c r="L28" s="8">
        <f>SUM(C28:K28)</f>
        <v>165</v>
      </c>
      <c r="N28" s="11" t="s">
        <v>54</v>
      </c>
    </row>
    <row r="29" spans="1:14" s="49" customFormat="1" ht="16.8" thickBot="1">
      <c r="A29" s="13">
        <v>27</v>
      </c>
      <c r="B29" s="8" t="s">
        <v>55</v>
      </c>
      <c r="C29" s="8">
        <v>213</v>
      </c>
      <c r="D29" s="8">
        <v>0</v>
      </c>
      <c r="E29" s="8">
        <v>1</v>
      </c>
      <c r="F29" s="8">
        <v>188</v>
      </c>
      <c r="G29" s="8">
        <v>6</v>
      </c>
      <c r="H29" s="8">
        <v>4</v>
      </c>
      <c r="I29" s="8">
        <v>12</v>
      </c>
      <c r="J29" s="8">
        <v>39</v>
      </c>
      <c r="K29" s="8">
        <v>223</v>
      </c>
      <c r="L29" s="8">
        <f t="shared" si="1"/>
        <v>686</v>
      </c>
      <c r="M29" s="13"/>
      <c r="N29" s="11" t="s">
        <v>29</v>
      </c>
    </row>
    <row r="30" spans="1:14" s="49" customFormat="1" ht="16.8" thickBot="1">
      <c r="A30" s="13">
        <v>28</v>
      </c>
      <c r="B30" s="8" t="s">
        <v>56</v>
      </c>
      <c r="C30" s="8">
        <v>515</v>
      </c>
      <c r="D30" s="8">
        <v>25</v>
      </c>
      <c r="E30" s="8">
        <v>2</v>
      </c>
      <c r="F30" s="8">
        <v>688</v>
      </c>
      <c r="G30" s="8">
        <v>33</v>
      </c>
      <c r="H30" s="8">
        <v>36</v>
      </c>
      <c r="I30" s="8">
        <v>27</v>
      </c>
      <c r="J30" s="8">
        <v>51</v>
      </c>
      <c r="K30" s="8">
        <v>781</v>
      </c>
      <c r="L30" s="8">
        <f t="shared" si="1"/>
        <v>2158</v>
      </c>
      <c r="M30" s="13"/>
      <c r="N30" s="11" t="s">
        <v>29</v>
      </c>
    </row>
    <row r="31" spans="1:14" s="49" customFormat="1" ht="16.8" thickBot="1">
      <c r="A31" s="13">
        <v>29</v>
      </c>
      <c r="B31" s="8" t="s">
        <v>57</v>
      </c>
      <c r="C31" s="8">
        <v>91</v>
      </c>
      <c r="D31" s="8">
        <v>52</v>
      </c>
      <c r="E31" s="8">
        <v>32</v>
      </c>
      <c r="F31" s="8">
        <v>429</v>
      </c>
      <c r="G31" s="8">
        <v>43</v>
      </c>
      <c r="H31" s="8">
        <v>66</v>
      </c>
      <c r="I31" s="8">
        <v>188</v>
      </c>
      <c r="J31" s="8">
        <v>115</v>
      </c>
      <c r="K31" s="8">
        <v>460</v>
      </c>
      <c r="L31" s="8">
        <f>SUM(C31:K31)</f>
        <v>1476</v>
      </c>
      <c r="M31" s="13"/>
      <c r="N31" s="11"/>
    </row>
    <row r="32" spans="1:14" s="49" customFormat="1" ht="16.8" thickBot="1">
      <c r="A32" s="13">
        <v>30</v>
      </c>
      <c r="B32" s="8" t="s">
        <v>58</v>
      </c>
      <c r="C32" s="8"/>
      <c r="D32" s="8"/>
      <c r="E32" s="8"/>
      <c r="F32" s="8"/>
      <c r="G32" s="8"/>
      <c r="H32" s="8"/>
      <c r="I32" s="8"/>
      <c r="J32" s="8">
        <v>1</v>
      </c>
      <c r="K32" s="8"/>
      <c r="L32" s="8">
        <f>SUM(C32:K32)</f>
        <v>1</v>
      </c>
      <c r="M32" s="13"/>
      <c r="N32" s="11" t="s">
        <v>59</v>
      </c>
    </row>
    <row r="33" spans="1:14" s="49" customFormat="1" ht="16.8" thickBot="1">
      <c r="A33" s="13">
        <v>31</v>
      </c>
      <c r="B33" s="8" t="s">
        <v>60</v>
      </c>
      <c r="C33" s="8"/>
      <c r="D33" s="8"/>
      <c r="E33" s="8"/>
      <c r="F33" s="8">
        <v>3</v>
      </c>
      <c r="G33" s="8">
        <v>2</v>
      </c>
      <c r="H33" s="8"/>
      <c r="I33" s="8"/>
      <c r="J33" s="8"/>
      <c r="K33" s="8">
        <v>1</v>
      </c>
      <c r="L33" s="8">
        <f>SUM(C33:K33)</f>
        <v>6</v>
      </c>
      <c r="M33" s="13"/>
      <c r="N33" s="11" t="s">
        <v>61</v>
      </c>
    </row>
    <row r="34" spans="1:14" s="49" customFormat="1" ht="16.8" thickBot="1">
      <c r="A34" s="13">
        <v>32</v>
      </c>
      <c r="B34" s="8" t="s">
        <v>62</v>
      </c>
      <c r="C34" s="8">
        <v>18</v>
      </c>
      <c r="D34" s="8">
        <v>23</v>
      </c>
      <c r="E34" s="8">
        <v>25</v>
      </c>
      <c r="F34" s="8">
        <v>372</v>
      </c>
      <c r="G34" s="8">
        <v>89</v>
      </c>
      <c r="H34" s="8">
        <v>41</v>
      </c>
      <c r="I34" s="8">
        <v>46</v>
      </c>
      <c r="J34" s="8">
        <v>55</v>
      </c>
      <c r="K34" s="8">
        <v>26</v>
      </c>
      <c r="L34" s="8">
        <f>SUM(C34:K34)</f>
        <v>695</v>
      </c>
      <c r="M34" s="13"/>
      <c r="N34" s="11"/>
    </row>
    <row r="35" spans="1:14" s="49" customFormat="1" ht="16.8" thickBot="1">
      <c r="A35" s="13">
        <v>33</v>
      </c>
      <c r="B35" s="8" t="s">
        <v>63</v>
      </c>
      <c r="C35" s="8">
        <v>0</v>
      </c>
      <c r="D35" s="8">
        <v>0</v>
      </c>
      <c r="E35" s="8">
        <v>7</v>
      </c>
      <c r="F35" s="8">
        <v>115</v>
      </c>
      <c r="G35" s="8">
        <v>10</v>
      </c>
      <c r="H35" s="8">
        <v>10</v>
      </c>
      <c r="I35" s="8">
        <v>4</v>
      </c>
      <c r="J35" s="8">
        <v>0</v>
      </c>
      <c r="K35" s="8">
        <v>39</v>
      </c>
      <c r="L35" s="8">
        <f t="shared" si="1"/>
        <v>185</v>
      </c>
      <c r="M35" s="13"/>
      <c r="N35" s="11" t="s">
        <v>29</v>
      </c>
    </row>
    <row r="36" spans="1:14" s="49" customFormat="1" ht="16.8" thickBot="1">
      <c r="A36" s="13">
        <v>34</v>
      </c>
      <c r="B36" s="8" t="s">
        <v>64</v>
      </c>
      <c r="C36" s="8">
        <v>1</v>
      </c>
      <c r="D36" s="8"/>
      <c r="E36" s="8"/>
      <c r="F36" s="8">
        <v>6</v>
      </c>
      <c r="G36" s="8"/>
      <c r="H36" s="8">
        <v>5</v>
      </c>
      <c r="I36" s="8">
        <v>2</v>
      </c>
      <c r="J36" s="8">
        <v>1</v>
      </c>
      <c r="K36" s="8">
        <v>4</v>
      </c>
      <c r="L36" s="8">
        <f t="shared" si="1"/>
        <v>19</v>
      </c>
      <c r="M36" s="13"/>
      <c r="N36" s="11"/>
    </row>
    <row r="37" spans="1:14" s="49" customFormat="1" ht="16.8" thickBot="1">
      <c r="A37" s="13">
        <v>35</v>
      </c>
      <c r="B37" s="8" t="s">
        <v>65</v>
      </c>
      <c r="C37" s="8"/>
      <c r="D37" s="8"/>
      <c r="E37" s="8"/>
      <c r="F37" s="8"/>
      <c r="G37" s="8"/>
      <c r="H37" s="8">
        <v>20625</v>
      </c>
      <c r="I37" s="8"/>
      <c r="J37" s="8"/>
      <c r="K37" s="8"/>
      <c r="L37" s="8">
        <v>20625</v>
      </c>
      <c r="M37" s="13"/>
      <c r="N37" s="11" t="s">
        <v>29</v>
      </c>
    </row>
    <row r="38" spans="1:14" s="49" customFormat="1" ht="16.8" thickBot="1">
      <c r="A38" s="13">
        <v>36</v>
      </c>
      <c r="B38" s="8" t="s">
        <v>66</v>
      </c>
      <c r="C38" s="8"/>
      <c r="D38" s="8"/>
      <c r="E38" s="8"/>
      <c r="F38" s="8">
        <v>10742</v>
      </c>
      <c r="G38" s="8"/>
      <c r="H38" s="8"/>
      <c r="I38" s="8"/>
      <c r="J38" s="8"/>
      <c r="K38" s="8"/>
      <c r="L38" s="8">
        <v>10742</v>
      </c>
      <c r="M38" s="13"/>
      <c r="N38" s="11" t="s">
        <v>33</v>
      </c>
    </row>
    <row r="39" spans="1:14" s="49" customFormat="1" ht="16.8" thickBot="1">
      <c r="A39" s="13">
        <v>37</v>
      </c>
      <c r="B39" s="8" t="s">
        <v>67</v>
      </c>
      <c r="C39" s="8"/>
      <c r="D39" s="8"/>
      <c r="E39" s="8"/>
      <c r="F39" s="8">
        <v>25024</v>
      </c>
      <c r="G39" s="8"/>
      <c r="H39" s="8"/>
      <c r="I39" s="8"/>
      <c r="J39" s="8"/>
      <c r="K39" s="8"/>
      <c r="L39" s="8">
        <v>25024</v>
      </c>
      <c r="M39" s="13"/>
      <c r="N39" s="11" t="s">
        <v>33</v>
      </c>
    </row>
    <row r="40" spans="1:14" s="49" customFormat="1" ht="16.8" thickBot="1">
      <c r="A40" s="13">
        <v>38</v>
      </c>
      <c r="B40" s="8" t="s">
        <v>68</v>
      </c>
      <c r="C40" s="8">
        <v>17</v>
      </c>
      <c r="D40" s="8">
        <v>24</v>
      </c>
      <c r="E40" s="8"/>
      <c r="F40" s="8">
        <v>994</v>
      </c>
      <c r="G40" s="8">
        <v>5</v>
      </c>
      <c r="H40" s="8">
        <v>29</v>
      </c>
      <c r="I40" s="8">
        <v>26</v>
      </c>
      <c r="J40" s="8">
        <v>100</v>
      </c>
      <c r="K40" s="8">
        <v>291</v>
      </c>
      <c r="L40" s="8">
        <f>SUM(C40:K40)</f>
        <v>1486</v>
      </c>
      <c r="M40" s="13"/>
      <c r="N40" s="11" t="s">
        <v>29</v>
      </c>
    </row>
    <row r="41" spans="1:14" s="49" customFormat="1" ht="16.8" thickBot="1">
      <c r="A41" s="13">
        <v>39</v>
      </c>
      <c r="B41" s="8" t="s">
        <v>69</v>
      </c>
      <c r="C41" s="8"/>
      <c r="D41" s="8"/>
      <c r="E41" s="8"/>
      <c r="F41" s="8"/>
      <c r="G41" s="8"/>
      <c r="H41" s="8"/>
      <c r="I41" s="8"/>
      <c r="J41" s="8"/>
      <c r="K41" s="8">
        <v>504</v>
      </c>
      <c r="L41" s="8">
        <v>504</v>
      </c>
      <c r="M41" s="13"/>
      <c r="N41" s="11" t="s">
        <v>17</v>
      </c>
    </row>
    <row r="42" spans="1:14" s="49" customFormat="1" ht="16.8" thickBot="1">
      <c r="A42" s="13">
        <v>40</v>
      </c>
      <c r="B42" s="8" t="s">
        <v>70</v>
      </c>
      <c r="C42" s="8">
        <v>1</v>
      </c>
      <c r="D42" s="8"/>
      <c r="E42" s="8"/>
      <c r="F42" s="8">
        <v>1</v>
      </c>
      <c r="G42" s="8"/>
      <c r="H42" s="8">
        <v>1</v>
      </c>
      <c r="I42" s="8"/>
      <c r="J42" s="8">
        <v>3</v>
      </c>
      <c r="K42" s="8">
        <v>25</v>
      </c>
      <c r="L42" s="8">
        <f>SUM(C42:K42)</f>
        <v>31</v>
      </c>
      <c r="M42" s="13"/>
      <c r="N42" s="11" t="s">
        <v>29</v>
      </c>
    </row>
    <row r="43" spans="1:14" s="49" customFormat="1" ht="16.8" thickBot="1">
      <c r="A43" s="13">
        <v>41</v>
      </c>
      <c r="B43" s="8" t="s">
        <v>71</v>
      </c>
      <c r="C43" s="8"/>
      <c r="D43" s="8"/>
      <c r="E43" s="8"/>
      <c r="F43" s="8">
        <v>62000</v>
      </c>
      <c r="G43" s="8"/>
      <c r="H43" s="8"/>
      <c r="I43" s="8"/>
      <c r="J43" s="8"/>
      <c r="K43" s="8"/>
      <c r="L43" s="8">
        <v>62000</v>
      </c>
      <c r="M43" s="13"/>
      <c r="N43" s="11" t="s">
        <v>33</v>
      </c>
    </row>
    <row r="44" spans="1:14" s="49" customFormat="1" ht="16.8" thickBot="1">
      <c r="A44" s="13">
        <v>42</v>
      </c>
      <c r="B44" s="8" t="s">
        <v>72</v>
      </c>
      <c r="C44" s="8">
        <v>225</v>
      </c>
      <c r="D44" s="8">
        <v>40</v>
      </c>
      <c r="E44" s="8">
        <v>8</v>
      </c>
      <c r="F44" s="8">
        <v>4931</v>
      </c>
      <c r="G44" s="8">
        <v>90</v>
      </c>
      <c r="H44" s="8">
        <v>2652</v>
      </c>
      <c r="I44" s="8">
        <v>38</v>
      </c>
      <c r="J44" s="8">
        <v>243</v>
      </c>
      <c r="K44" s="8">
        <v>2610</v>
      </c>
      <c r="L44" s="8">
        <f t="shared" ref="L44:L52" si="2">SUM(C44:K44)</f>
        <v>10837</v>
      </c>
      <c r="M44" s="13"/>
      <c r="N44" s="11" t="s">
        <v>29</v>
      </c>
    </row>
    <row r="45" spans="1:14" s="49" customFormat="1" ht="16.8" thickBot="1">
      <c r="A45" s="13">
        <v>43</v>
      </c>
      <c r="B45" s="8" t="s">
        <v>73</v>
      </c>
      <c r="C45" s="8"/>
      <c r="D45" s="8"/>
      <c r="E45" s="8"/>
      <c r="F45" s="8">
        <v>1</v>
      </c>
      <c r="G45" s="8"/>
      <c r="H45" s="8"/>
      <c r="I45" s="8"/>
      <c r="J45" s="8"/>
      <c r="K45" s="8"/>
      <c r="L45" s="8">
        <f t="shared" si="2"/>
        <v>1</v>
      </c>
      <c r="M45" s="13"/>
      <c r="N45" s="11" t="s">
        <v>59</v>
      </c>
    </row>
    <row r="46" spans="1:14" s="49" customFormat="1" ht="16.8" thickBot="1">
      <c r="A46" s="13">
        <v>44</v>
      </c>
      <c r="B46" s="8" t="s">
        <v>74</v>
      </c>
      <c r="C46" s="8">
        <v>25</v>
      </c>
      <c r="D46" s="8">
        <v>113</v>
      </c>
      <c r="E46" s="8">
        <v>3</v>
      </c>
      <c r="F46" s="8">
        <v>452</v>
      </c>
      <c r="G46" s="8">
        <v>116</v>
      </c>
      <c r="H46" s="8">
        <v>331</v>
      </c>
      <c r="I46" s="8">
        <v>235</v>
      </c>
      <c r="J46" s="8">
        <v>13</v>
      </c>
      <c r="K46" s="8">
        <v>125</v>
      </c>
      <c r="L46" s="8">
        <f t="shared" si="2"/>
        <v>1413</v>
      </c>
      <c r="M46" s="13"/>
      <c r="N46" s="11" t="s">
        <v>29</v>
      </c>
    </row>
    <row r="47" spans="1:14" s="49" customFormat="1" ht="16.8" thickBot="1">
      <c r="A47" s="13">
        <v>45</v>
      </c>
      <c r="B47" s="8" t="s">
        <v>75</v>
      </c>
      <c r="C47" s="8">
        <v>0</v>
      </c>
      <c r="D47" s="8">
        <v>5</v>
      </c>
      <c r="E47" s="8">
        <v>0</v>
      </c>
      <c r="F47" s="8">
        <v>22</v>
      </c>
      <c r="G47" s="8">
        <v>0</v>
      </c>
      <c r="H47" s="8">
        <v>1</v>
      </c>
      <c r="I47" s="8">
        <v>0</v>
      </c>
      <c r="J47" s="8">
        <v>3</v>
      </c>
      <c r="K47" s="8">
        <v>2261</v>
      </c>
      <c r="L47" s="8">
        <f t="shared" si="2"/>
        <v>2292</v>
      </c>
      <c r="M47" s="13"/>
      <c r="N47" s="11" t="s">
        <v>29</v>
      </c>
    </row>
    <row r="48" spans="1:14" s="49" customFormat="1" ht="16.8" thickBot="1">
      <c r="A48" s="13">
        <v>46</v>
      </c>
      <c r="B48" s="8" t="s">
        <v>76</v>
      </c>
      <c r="C48" s="8">
        <v>32</v>
      </c>
      <c r="D48" s="8">
        <v>1168</v>
      </c>
      <c r="E48" s="8">
        <v>778</v>
      </c>
      <c r="F48" s="8">
        <v>2800</v>
      </c>
      <c r="G48" s="8">
        <v>284</v>
      </c>
      <c r="H48" s="8">
        <v>615</v>
      </c>
      <c r="I48" s="8">
        <v>277</v>
      </c>
      <c r="J48" s="8">
        <v>500</v>
      </c>
      <c r="K48" s="8">
        <v>301</v>
      </c>
      <c r="L48" s="8">
        <f t="shared" si="2"/>
        <v>6755</v>
      </c>
      <c r="M48" s="13"/>
      <c r="N48" s="11" t="s">
        <v>29</v>
      </c>
    </row>
    <row r="49" spans="1:14" s="49" customFormat="1" ht="16.8" thickBot="1">
      <c r="A49" s="13">
        <v>47</v>
      </c>
      <c r="B49" s="8" t="s">
        <v>77</v>
      </c>
      <c r="C49" s="8">
        <v>2906</v>
      </c>
      <c r="D49" s="8">
        <v>2097</v>
      </c>
      <c r="E49" s="8">
        <v>3958</v>
      </c>
      <c r="F49" s="8">
        <v>103510</v>
      </c>
      <c r="G49" s="8">
        <v>9290</v>
      </c>
      <c r="H49" s="8">
        <v>18750</v>
      </c>
      <c r="I49" s="8">
        <v>8176</v>
      </c>
      <c r="J49" s="8">
        <v>39648</v>
      </c>
      <c r="K49" s="8">
        <v>60307</v>
      </c>
      <c r="L49" s="8">
        <f t="shared" si="2"/>
        <v>248642</v>
      </c>
      <c r="M49" s="13"/>
      <c r="N49" s="11" t="s">
        <v>78</v>
      </c>
    </row>
    <row r="50" spans="1:14" s="49" customFormat="1" ht="16.8" thickBot="1">
      <c r="A50" s="13">
        <v>48</v>
      </c>
      <c r="B50" s="8" t="s">
        <v>79</v>
      </c>
      <c r="C50" s="8">
        <v>93</v>
      </c>
      <c r="D50" s="8">
        <v>407</v>
      </c>
      <c r="E50" s="8">
        <v>328</v>
      </c>
      <c r="F50" s="8">
        <v>5414</v>
      </c>
      <c r="G50" s="8">
        <v>751</v>
      </c>
      <c r="H50" s="8">
        <v>1350</v>
      </c>
      <c r="I50" s="8">
        <v>528</v>
      </c>
      <c r="J50" s="8">
        <v>562</v>
      </c>
      <c r="K50" s="8">
        <v>185</v>
      </c>
      <c r="L50" s="8">
        <f t="shared" si="2"/>
        <v>9618</v>
      </c>
      <c r="M50" s="13"/>
      <c r="N50" s="11" t="s">
        <v>29</v>
      </c>
    </row>
    <row r="51" spans="1:14" s="49" customFormat="1" ht="16.8" thickBot="1">
      <c r="A51" s="13">
        <v>49</v>
      </c>
      <c r="B51" s="8" t="s">
        <v>80</v>
      </c>
      <c r="C51" s="8">
        <v>2</v>
      </c>
      <c r="D51" s="8">
        <v>8</v>
      </c>
      <c r="E51" s="8">
        <v>1</v>
      </c>
      <c r="F51" s="8">
        <v>41</v>
      </c>
      <c r="G51" s="8">
        <v>4</v>
      </c>
      <c r="H51" s="8">
        <v>57</v>
      </c>
      <c r="I51" s="8">
        <v>18</v>
      </c>
      <c r="J51" s="8">
        <v>1</v>
      </c>
      <c r="K51" s="8">
        <v>8</v>
      </c>
      <c r="L51" s="8">
        <f>SUM(C51:K51)</f>
        <v>140</v>
      </c>
      <c r="M51" s="13"/>
      <c r="N51" s="11" t="s">
        <v>81</v>
      </c>
    </row>
    <row r="52" spans="1:14" s="49" customFormat="1" ht="16.8" thickBot="1">
      <c r="A52" s="13">
        <v>50</v>
      </c>
      <c r="B52" s="8" t="s">
        <v>82</v>
      </c>
      <c r="C52" s="8">
        <v>68</v>
      </c>
      <c r="D52" s="8">
        <v>200</v>
      </c>
      <c r="E52" s="8">
        <v>382</v>
      </c>
      <c r="F52" s="8">
        <v>1866</v>
      </c>
      <c r="G52" s="8">
        <v>842</v>
      </c>
      <c r="H52" s="8">
        <v>997</v>
      </c>
      <c r="I52" s="8">
        <v>523</v>
      </c>
      <c r="J52" s="8">
        <v>147</v>
      </c>
      <c r="K52" s="8">
        <v>186</v>
      </c>
      <c r="L52" s="8">
        <f t="shared" si="2"/>
        <v>5211</v>
      </c>
      <c r="M52" s="13"/>
      <c r="N52" s="11" t="s">
        <v>83</v>
      </c>
    </row>
    <row r="53" spans="1:14" s="49" customFormat="1" ht="16.8" thickBot="1">
      <c r="A53" s="13">
        <v>51</v>
      </c>
      <c r="B53" s="8" t="s">
        <v>84</v>
      </c>
      <c r="C53" s="8"/>
      <c r="D53" s="8"/>
      <c r="E53" s="8"/>
      <c r="F53" s="8"/>
      <c r="G53" s="8"/>
      <c r="H53" s="8"/>
      <c r="I53" s="8"/>
      <c r="J53" s="8">
        <v>1</v>
      </c>
      <c r="K53" s="8"/>
      <c r="L53" s="8">
        <v>1</v>
      </c>
      <c r="M53" s="13"/>
      <c r="N53" s="11" t="s">
        <v>85</v>
      </c>
    </row>
    <row r="54" spans="1:14" s="49" customFormat="1" ht="16.8" thickBot="1">
      <c r="A54" s="13">
        <v>52</v>
      </c>
      <c r="B54" s="8" t="s">
        <v>86</v>
      </c>
      <c r="C54" s="8"/>
      <c r="D54" s="8"/>
      <c r="E54" s="8"/>
      <c r="F54" s="8">
        <v>6</v>
      </c>
      <c r="G54" s="8"/>
      <c r="H54" s="8"/>
      <c r="I54" s="8"/>
      <c r="J54" s="8">
        <v>166</v>
      </c>
      <c r="K54" s="8">
        <v>1109</v>
      </c>
      <c r="L54" s="8">
        <f>SUM(C54:K54)</f>
        <v>1281</v>
      </c>
      <c r="M54" s="13"/>
      <c r="N54" s="11" t="s">
        <v>29</v>
      </c>
    </row>
    <row r="55" spans="1:14" s="49" customFormat="1" ht="16.8" thickBot="1">
      <c r="A55" s="13">
        <v>53</v>
      </c>
      <c r="B55" s="8" t="s">
        <v>87</v>
      </c>
      <c r="C55" s="8">
        <v>3</v>
      </c>
      <c r="D55" s="8">
        <v>7</v>
      </c>
      <c r="E55" s="8"/>
      <c r="F55" s="8">
        <v>135</v>
      </c>
      <c r="G55" s="8">
        <v>1</v>
      </c>
      <c r="H55" s="8">
        <v>5</v>
      </c>
      <c r="I55" s="8">
        <v>2</v>
      </c>
      <c r="J55" s="8"/>
      <c r="K55" s="8">
        <v>27</v>
      </c>
      <c r="L55" s="8">
        <f>SUM(C55:K55)</f>
        <v>180</v>
      </c>
      <c r="M55" s="13"/>
      <c r="N55" s="11" t="s">
        <v>29</v>
      </c>
    </row>
    <row r="56" spans="1:14" s="49" customFormat="1" ht="16.8" thickBot="1">
      <c r="A56" s="13">
        <v>54</v>
      </c>
      <c r="B56" s="8" t="s">
        <v>88</v>
      </c>
      <c r="C56" s="8">
        <v>10</v>
      </c>
      <c r="D56" s="8"/>
      <c r="E56" s="8"/>
      <c r="F56" s="8">
        <v>4</v>
      </c>
      <c r="G56" s="8"/>
      <c r="H56" s="8"/>
      <c r="I56" s="8"/>
      <c r="J56" s="8">
        <v>372</v>
      </c>
      <c r="K56" s="8">
        <v>8</v>
      </c>
      <c r="L56" s="8">
        <f>SUM(C56:K56)</f>
        <v>394</v>
      </c>
      <c r="M56" s="13"/>
      <c r="N56" s="11" t="s">
        <v>29</v>
      </c>
    </row>
    <row r="57" spans="1:14" s="49" customFormat="1" ht="16.8" thickBot="1">
      <c r="A57" s="13">
        <v>55</v>
      </c>
      <c r="B57" s="8" t="s">
        <v>89</v>
      </c>
      <c r="C57" s="8"/>
      <c r="D57" s="8"/>
      <c r="E57" s="8"/>
      <c r="F57" s="8">
        <v>401</v>
      </c>
      <c r="G57" s="8"/>
      <c r="H57" s="8"/>
      <c r="I57" s="8"/>
      <c r="J57" s="8"/>
      <c r="K57" s="8"/>
      <c r="L57" s="8">
        <v>401</v>
      </c>
      <c r="M57" s="13" t="s">
        <v>90</v>
      </c>
      <c r="N57" s="11" t="s">
        <v>33</v>
      </c>
    </row>
    <row r="58" spans="1:14" s="41" customFormat="1" ht="16.8" thickBot="1">
      <c r="A58" s="40">
        <v>56</v>
      </c>
      <c r="B58" s="33" t="s">
        <v>186</v>
      </c>
      <c r="C58" s="36">
        <f>9750+106+265+164</f>
        <v>10285</v>
      </c>
      <c r="D58" s="36">
        <f>1662+23+34+16</f>
        <v>1735</v>
      </c>
      <c r="E58" s="36">
        <f>490+9+11+8</f>
        <v>518</v>
      </c>
      <c r="F58" s="36">
        <f>18049+186+205+184</f>
        <v>18624</v>
      </c>
      <c r="G58" s="36">
        <f>1026+12+17+8</f>
        <v>1063</v>
      </c>
      <c r="H58" s="36">
        <f>1678+4+20+6+9+16+25</f>
        <v>1758</v>
      </c>
      <c r="I58" s="36">
        <f>1898+15+18+20</f>
        <v>1951</v>
      </c>
      <c r="J58" s="36">
        <f>17011+117+148+110</f>
        <v>17386</v>
      </c>
      <c r="K58" s="36">
        <f>32505+199+155+193</f>
        <v>33052</v>
      </c>
      <c r="L58" s="36">
        <f>SUM(C58:K58)</f>
        <v>86372</v>
      </c>
      <c r="M58" s="40"/>
      <c r="N58" s="34" t="s">
        <v>91</v>
      </c>
    </row>
    <row r="59" spans="1:14" s="49" customFormat="1" ht="16.8" thickBot="1">
      <c r="A59" s="13">
        <v>57</v>
      </c>
      <c r="B59" s="8" t="s">
        <v>92</v>
      </c>
      <c r="C59" s="8">
        <v>24</v>
      </c>
      <c r="D59" s="8">
        <v>47</v>
      </c>
      <c r="E59" s="8">
        <v>9</v>
      </c>
      <c r="F59" s="8">
        <v>114</v>
      </c>
      <c r="G59" s="8">
        <v>12</v>
      </c>
      <c r="H59" s="8">
        <v>41</v>
      </c>
      <c r="I59" s="8">
        <v>38</v>
      </c>
      <c r="J59" s="8">
        <v>25</v>
      </c>
      <c r="K59" s="8">
        <v>135</v>
      </c>
      <c r="L59" s="8">
        <f>SUM(C59:K59)</f>
        <v>445</v>
      </c>
      <c r="M59" s="13"/>
      <c r="N59" s="11" t="s">
        <v>93</v>
      </c>
    </row>
    <row r="60" spans="1:14" s="49" customFormat="1" ht="16.8" thickBot="1">
      <c r="A60" s="13">
        <v>58</v>
      </c>
      <c r="B60" s="8" t="s">
        <v>94</v>
      </c>
      <c r="C60" s="8"/>
      <c r="D60" s="8"/>
      <c r="E60" s="8"/>
      <c r="F60" s="8">
        <v>203917</v>
      </c>
      <c r="G60" s="8"/>
      <c r="H60" s="8"/>
      <c r="I60" s="8"/>
      <c r="J60" s="8"/>
      <c r="K60" s="8"/>
      <c r="L60" s="8">
        <v>203917</v>
      </c>
      <c r="M60" s="13"/>
      <c r="N60" s="11"/>
    </row>
    <row r="61" spans="1:14" s="49" customFormat="1" ht="16.8" thickBot="1">
      <c r="A61" s="13">
        <v>59</v>
      </c>
      <c r="B61" s="8" t="s">
        <v>95</v>
      </c>
      <c r="C61" s="8">
        <v>88</v>
      </c>
      <c r="D61" s="8">
        <v>98</v>
      </c>
      <c r="E61" s="8">
        <v>20</v>
      </c>
      <c r="F61" s="8">
        <v>788</v>
      </c>
      <c r="G61" s="8">
        <v>43</v>
      </c>
      <c r="H61" s="8">
        <v>175</v>
      </c>
      <c r="I61" s="8">
        <v>310</v>
      </c>
      <c r="J61" s="8">
        <v>110</v>
      </c>
      <c r="K61" s="8">
        <v>492</v>
      </c>
      <c r="L61" s="8">
        <f>SUM(C61:K61)</f>
        <v>2124</v>
      </c>
      <c r="M61" s="13"/>
      <c r="N61" s="11" t="s">
        <v>29</v>
      </c>
    </row>
    <row r="62" spans="1:14" s="49" customFormat="1" ht="16.8" thickBot="1">
      <c r="A62" s="13">
        <v>60</v>
      </c>
      <c r="B62" s="8" t="s">
        <v>96</v>
      </c>
      <c r="C62" s="8">
        <v>426</v>
      </c>
      <c r="D62" s="8">
        <v>352</v>
      </c>
      <c r="E62" s="8">
        <v>263</v>
      </c>
      <c r="F62" s="8">
        <v>5874</v>
      </c>
      <c r="G62" s="8">
        <v>259</v>
      </c>
      <c r="H62" s="8">
        <v>1702</v>
      </c>
      <c r="I62" s="8">
        <v>618</v>
      </c>
      <c r="J62" s="8">
        <v>1821</v>
      </c>
      <c r="K62" s="8">
        <v>3431</v>
      </c>
      <c r="L62" s="8">
        <v>14746</v>
      </c>
      <c r="M62" s="13"/>
      <c r="N62" s="11" t="s">
        <v>97</v>
      </c>
    </row>
    <row r="63" spans="1:14" s="49" customFormat="1" ht="16.8" thickBot="1">
      <c r="A63" s="13">
        <v>61</v>
      </c>
      <c r="B63" s="8" t="s">
        <v>98</v>
      </c>
      <c r="C63" s="8">
        <v>436</v>
      </c>
      <c r="D63" s="8">
        <v>1029</v>
      </c>
      <c r="E63" s="8">
        <v>932</v>
      </c>
      <c r="F63" s="8">
        <v>16624</v>
      </c>
      <c r="G63" s="8">
        <v>2539</v>
      </c>
      <c r="H63" s="8">
        <v>14866</v>
      </c>
      <c r="I63" s="8">
        <v>1935</v>
      </c>
      <c r="J63" s="8">
        <v>2263</v>
      </c>
      <c r="K63" s="8">
        <v>11165</v>
      </c>
      <c r="L63" s="8">
        <v>51789</v>
      </c>
      <c r="M63" s="13"/>
      <c r="N63" s="11" t="s">
        <v>97</v>
      </c>
    </row>
    <row r="64" spans="1:14" s="49" customFormat="1" ht="16.8" thickBot="1">
      <c r="A64" s="13">
        <v>62</v>
      </c>
      <c r="B64" s="8" t="s">
        <v>99</v>
      </c>
      <c r="C64" s="8"/>
      <c r="D64" s="8"/>
      <c r="E64" s="8"/>
      <c r="F64" s="8"/>
      <c r="G64" s="8"/>
      <c r="H64" s="8">
        <v>365345</v>
      </c>
      <c r="I64" s="8"/>
      <c r="J64" s="8"/>
      <c r="K64" s="8"/>
      <c r="L64" s="8">
        <v>365345</v>
      </c>
      <c r="M64" s="13"/>
      <c r="N64" s="11" t="s">
        <v>33</v>
      </c>
    </row>
    <row r="65" spans="1:14" s="49" customFormat="1" ht="16.8" thickBot="1">
      <c r="A65" s="13">
        <v>63</v>
      </c>
      <c r="B65" s="8" t="s">
        <v>100</v>
      </c>
      <c r="C65" s="8"/>
      <c r="D65" s="8"/>
      <c r="E65" s="8"/>
      <c r="F65" s="8"/>
      <c r="G65" s="8"/>
      <c r="H65" s="8">
        <v>1</v>
      </c>
      <c r="I65" s="8"/>
      <c r="J65" s="8"/>
      <c r="K65" s="8"/>
      <c r="L65" s="8">
        <f t="shared" ref="L65:L80" si="3">SUM(C65:K65)</f>
        <v>1</v>
      </c>
      <c r="M65" s="13"/>
      <c r="N65" s="11" t="s">
        <v>101</v>
      </c>
    </row>
    <row r="66" spans="1:14" s="49" customFormat="1" ht="16.8" thickBot="1">
      <c r="A66" s="13">
        <v>64</v>
      </c>
      <c r="B66" s="8" t="s">
        <v>102</v>
      </c>
      <c r="C66" s="8">
        <v>421</v>
      </c>
      <c r="D66" s="8">
        <v>244</v>
      </c>
      <c r="E66" s="8">
        <v>135</v>
      </c>
      <c r="F66" s="8">
        <v>1292</v>
      </c>
      <c r="G66" s="8">
        <v>180</v>
      </c>
      <c r="H66" s="8">
        <v>288</v>
      </c>
      <c r="I66" s="8">
        <v>135</v>
      </c>
      <c r="J66" s="8">
        <v>1583</v>
      </c>
      <c r="K66" s="8">
        <v>3603</v>
      </c>
      <c r="L66" s="8">
        <f t="shared" si="3"/>
        <v>7881</v>
      </c>
      <c r="M66" s="13"/>
      <c r="N66" s="11" t="s">
        <v>103</v>
      </c>
    </row>
    <row r="67" spans="1:14" s="49" customFormat="1" ht="16.8" thickBot="1">
      <c r="A67" s="13">
        <v>65</v>
      </c>
      <c r="B67" s="8" t="s">
        <v>104</v>
      </c>
      <c r="C67" s="50">
        <v>66</v>
      </c>
      <c r="D67" s="51">
        <v>3</v>
      </c>
      <c r="E67" s="51">
        <v>0</v>
      </c>
      <c r="F67" s="51">
        <v>52</v>
      </c>
      <c r="G67" s="51">
        <v>2</v>
      </c>
      <c r="H67" s="51">
        <v>2</v>
      </c>
      <c r="I67" s="51">
        <v>1</v>
      </c>
      <c r="J67" s="51">
        <v>13</v>
      </c>
      <c r="K67" s="51">
        <v>160</v>
      </c>
      <c r="L67" s="8">
        <f t="shared" si="3"/>
        <v>299</v>
      </c>
      <c r="M67" s="13"/>
      <c r="N67" s="11" t="s">
        <v>83</v>
      </c>
    </row>
    <row r="68" spans="1:14" s="49" customFormat="1" ht="16.8" thickBot="1">
      <c r="A68" s="13">
        <v>66</v>
      </c>
      <c r="B68" s="8" t="s">
        <v>105</v>
      </c>
      <c r="C68" s="8">
        <v>120</v>
      </c>
      <c r="D68" s="8">
        <v>27</v>
      </c>
      <c r="E68" s="8">
        <v>1</v>
      </c>
      <c r="F68" s="8">
        <v>484</v>
      </c>
      <c r="G68" s="8">
        <v>21</v>
      </c>
      <c r="H68" s="8">
        <v>12</v>
      </c>
      <c r="I68" s="8">
        <v>12</v>
      </c>
      <c r="J68" s="8">
        <v>967</v>
      </c>
      <c r="K68" s="8">
        <v>610</v>
      </c>
      <c r="L68" s="8">
        <f t="shared" si="3"/>
        <v>2254</v>
      </c>
      <c r="M68" s="13"/>
      <c r="N68" s="11" t="s">
        <v>103</v>
      </c>
    </row>
    <row r="69" spans="1:14" s="49" customFormat="1" ht="16.8" thickBot="1">
      <c r="A69" s="13">
        <v>67</v>
      </c>
      <c r="B69" s="8" t="s">
        <v>106</v>
      </c>
      <c r="C69" s="8"/>
      <c r="D69" s="8"/>
      <c r="E69" s="8"/>
      <c r="F69" s="8"/>
      <c r="G69" s="8"/>
      <c r="H69" s="8"/>
      <c r="I69" s="8"/>
      <c r="J69" s="8"/>
      <c r="K69" s="8">
        <v>1</v>
      </c>
      <c r="L69" s="8">
        <f t="shared" si="3"/>
        <v>1</v>
      </c>
      <c r="M69" s="13"/>
      <c r="N69" s="11" t="s">
        <v>107</v>
      </c>
    </row>
    <row r="70" spans="1:14" s="49" customFormat="1" ht="16.8" thickBot="1">
      <c r="A70" s="13">
        <v>68</v>
      </c>
      <c r="B70" s="8" t="s">
        <v>108</v>
      </c>
      <c r="C70" s="8"/>
      <c r="D70" s="8"/>
      <c r="E70" s="8"/>
      <c r="F70" s="8"/>
      <c r="G70" s="8"/>
      <c r="H70" s="8">
        <v>1</v>
      </c>
      <c r="I70" s="8"/>
      <c r="J70" s="8"/>
      <c r="K70" s="8"/>
      <c r="L70" s="8">
        <f t="shared" si="3"/>
        <v>1</v>
      </c>
      <c r="M70" s="13"/>
      <c r="N70" s="11" t="s">
        <v>59</v>
      </c>
    </row>
    <row r="71" spans="1:14" s="49" customFormat="1" ht="16.8" thickBot="1">
      <c r="A71" s="13">
        <v>69</v>
      </c>
      <c r="B71" s="8" t="s">
        <v>233</v>
      </c>
      <c r="C71" s="8"/>
      <c r="D71" s="8"/>
      <c r="E71" s="8"/>
      <c r="F71" s="8">
        <v>1</v>
      </c>
      <c r="G71" s="8"/>
      <c r="H71" s="8"/>
      <c r="I71" s="8"/>
      <c r="J71" s="8"/>
      <c r="K71" s="8"/>
      <c r="L71" s="8">
        <f t="shared" si="3"/>
        <v>1</v>
      </c>
      <c r="M71" s="13"/>
      <c r="N71" s="11" t="s">
        <v>234</v>
      </c>
    </row>
    <row r="72" spans="1:14" s="49" customFormat="1" ht="16.8" thickBot="1">
      <c r="A72" s="13">
        <v>70</v>
      </c>
      <c r="B72" s="8" t="s">
        <v>235</v>
      </c>
      <c r="C72" s="8"/>
      <c r="D72" s="8"/>
      <c r="E72" s="8"/>
      <c r="F72" s="8"/>
      <c r="G72" s="8"/>
      <c r="H72" s="8"/>
      <c r="I72" s="8"/>
      <c r="J72" s="8"/>
      <c r="K72" s="8">
        <v>1</v>
      </c>
      <c r="L72" s="8">
        <f t="shared" si="3"/>
        <v>1</v>
      </c>
      <c r="M72" s="13"/>
      <c r="N72" s="11" t="s">
        <v>234</v>
      </c>
    </row>
    <row r="73" spans="1:14" s="49" customFormat="1" ht="16.8" thickBot="1">
      <c r="A73" s="13">
        <v>71</v>
      </c>
      <c r="B73" s="8" t="s">
        <v>237</v>
      </c>
      <c r="C73" s="8"/>
      <c r="D73" s="8"/>
      <c r="E73" s="8"/>
      <c r="F73" s="8"/>
      <c r="G73" s="8"/>
      <c r="H73" s="8"/>
      <c r="I73" s="8"/>
      <c r="J73" s="8"/>
      <c r="K73" s="8">
        <v>1</v>
      </c>
      <c r="L73" s="8">
        <f t="shared" si="3"/>
        <v>1</v>
      </c>
      <c r="M73" s="13"/>
      <c r="N73" s="11" t="s">
        <v>234</v>
      </c>
    </row>
    <row r="74" spans="1:14" s="49" customFormat="1" ht="16.8" thickBot="1">
      <c r="A74" s="13">
        <v>72</v>
      </c>
      <c r="B74" s="8" t="s">
        <v>236</v>
      </c>
      <c r="C74" s="8"/>
      <c r="D74" s="8"/>
      <c r="E74" s="8"/>
      <c r="F74" s="8"/>
      <c r="G74" s="8"/>
      <c r="H74" s="8"/>
      <c r="I74" s="8"/>
      <c r="J74" s="8"/>
      <c r="K74" s="8">
        <v>1</v>
      </c>
      <c r="L74" s="8">
        <f t="shared" si="3"/>
        <v>1</v>
      </c>
      <c r="M74" s="13"/>
      <c r="N74" s="11" t="s">
        <v>234</v>
      </c>
    </row>
    <row r="75" spans="1:14" s="49" customFormat="1">
      <c r="A75" s="13"/>
      <c r="B75" s="19" t="s">
        <v>1</v>
      </c>
      <c r="C75" s="19" t="s">
        <v>2</v>
      </c>
      <c r="D75" s="19" t="s">
        <v>3</v>
      </c>
      <c r="E75" s="19" t="s">
        <v>4</v>
      </c>
      <c r="F75" s="19" t="s">
        <v>5</v>
      </c>
      <c r="G75" s="19" t="s">
        <v>6</v>
      </c>
      <c r="H75" s="19" t="s">
        <v>7</v>
      </c>
      <c r="I75" s="19" t="s">
        <v>8</v>
      </c>
      <c r="J75" s="19" t="s">
        <v>9</v>
      </c>
      <c r="K75" s="19" t="s">
        <v>10</v>
      </c>
      <c r="L75" s="19" t="s">
        <v>11</v>
      </c>
      <c r="M75" s="20" t="s">
        <v>12</v>
      </c>
      <c r="N75" s="11"/>
    </row>
    <row r="76" spans="1:14" s="49" customFormat="1" ht="16.8" thickBot="1">
      <c r="A76" s="13"/>
      <c r="B76" s="19" t="s">
        <v>109</v>
      </c>
      <c r="C76" s="19" t="s">
        <v>2</v>
      </c>
      <c r="D76" s="19" t="s">
        <v>3</v>
      </c>
      <c r="E76" s="19" t="s">
        <v>4</v>
      </c>
      <c r="F76" s="19" t="s">
        <v>110</v>
      </c>
      <c r="G76" s="19" t="s">
        <v>111</v>
      </c>
      <c r="H76" s="19" t="s">
        <v>112</v>
      </c>
      <c r="I76" s="19" t="s">
        <v>113</v>
      </c>
      <c r="J76" s="19" t="s">
        <v>114</v>
      </c>
      <c r="K76" s="19" t="s">
        <v>115</v>
      </c>
      <c r="L76" s="19" t="s">
        <v>11</v>
      </c>
      <c r="M76" s="20" t="s">
        <v>12</v>
      </c>
      <c r="N76" s="11"/>
    </row>
    <row r="77" spans="1:14" s="49" customFormat="1" ht="16.8" thickBot="1">
      <c r="A77" s="13">
        <v>1</v>
      </c>
      <c r="B77" s="8" t="s">
        <v>116</v>
      </c>
      <c r="C77" s="8">
        <v>59</v>
      </c>
      <c r="D77" s="8">
        <v>504</v>
      </c>
      <c r="E77" s="8">
        <v>103</v>
      </c>
      <c r="F77" s="8">
        <v>2303</v>
      </c>
      <c r="G77" s="8">
        <v>499</v>
      </c>
      <c r="H77" s="8">
        <v>1900</v>
      </c>
      <c r="I77" s="8">
        <v>355</v>
      </c>
      <c r="J77" s="8">
        <v>340</v>
      </c>
      <c r="K77" s="8">
        <v>1623</v>
      </c>
      <c r="L77" s="8">
        <f t="shared" si="3"/>
        <v>7686</v>
      </c>
      <c r="M77" s="13"/>
      <c r="N77" s="11" t="s">
        <v>117</v>
      </c>
    </row>
    <row r="78" spans="1:14" s="49" customFormat="1" ht="16.8" thickBot="1">
      <c r="A78" s="13">
        <v>2</v>
      </c>
      <c r="B78" s="8" t="s">
        <v>118</v>
      </c>
      <c r="C78" s="8">
        <v>117</v>
      </c>
      <c r="D78" s="8">
        <v>1507</v>
      </c>
      <c r="E78" s="8">
        <v>270</v>
      </c>
      <c r="F78" s="8">
        <v>2015</v>
      </c>
      <c r="G78" s="8">
        <v>807</v>
      </c>
      <c r="H78" s="8">
        <v>2305</v>
      </c>
      <c r="I78" s="8">
        <v>482</v>
      </c>
      <c r="J78" s="8">
        <v>556</v>
      </c>
      <c r="K78" s="8">
        <v>2138</v>
      </c>
      <c r="L78" s="8">
        <f t="shared" si="3"/>
        <v>10197</v>
      </c>
      <c r="M78" s="13"/>
      <c r="N78" s="11"/>
    </row>
    <row r="79" spans="1:14" s="49" customFormat="1" ht="16.8" thickBot="1">
      <c r="A79" s="13">
        <v>3</v>
      </c>
      <c r="B79" s="8" t="s">
        <v>119</v>
      </c>
      <c r="C79" s="8">
        <v>12</v>
      </c>
      <c r="D79" s="8">
        <v>66</v>
      </c>
      <c r="E79" s="8">
        <v>12</v>
      </c>
      <c r="F79" s="8">
        <v>126</v>
      </c>
      <c r="G79" s="8">
        <v>71</v>
      </c>
      <c r="H79" s="8">
        <v>145</v>
      </c>
      <c r="I79" s="8">
        <v>55</v>
      </c>
      <c r="J79" s="8">
        <v>73</v>
      </c>
      <c r="K79" s="8">
        <v>131</v>
      </c>
      <c r="L79" s="8">
        <f t="shared" si="3"/>
        <v>691</v>
      </c>
      <c r="M79" s="13"/>
      <c r="N79" s="11" t="s">
        <v>103</v>
      </c>
    </row>
    <row r="80" spans="1:14" s="49" customFormat="1" ht="16.8" thickBot="1">
      <c r="A80" s="13">
        <v>4</v>
      </c>
      <c r="B80" s="8" t="s">
        <v>120</v>
      </c>
      <c r="C80" s="8"/>
      <c r="D80" s="8">
        <v>19</v>
      </c>
      <c r="E80" s="8"/>
      <c r="F80" s="8">
        <v>234</v>
      </c>
      <c r="G80" s="8">
        <v>2</v>
      </c>
      <c r="H80" s="8">
        <v>6</v>
      </c>
      <c r="I80" s="8">
        <v>1</v>
      </c>
      <c r="J80" s="8"/>
      <c r="K80" s="8">
        <v>18</v>
      </c>
      <c r="L80" s="8">
        <f t="shared" si="3"/>
        <v>280</v>
      </c>
      <c r="M80" s="13"/>
      <c r="N80" s="11" t="s">
        <v>103</v>
      </c>
    </row>
    <row r="81" spans="1:14" s="49" customFormat="1" ht="16.8" thickBot="1">
      <c r="A81" s="13">
        <v>5</v>
      </c>
      <c r="B81" s="8" t="s">
        <v>121</v>
      </c>
      <c r="C81" s="8">
        <v>2</v>
      </c>
      <c r="D81" s="8">
        <v>3</v>
      </c>
      <c r="E81" s="8">
        <v>1</v>
      </c>
      <c r="F81" s="8">
        <v>9</v>
      </c>
      <c r="G81" s="8">
        <v>12</v>
      </c>
      <c r="H81" s="8">
        <v>12</v>
      </c>
      <c r="I81" s="8">
        <v>3</v>
      </c>
      <c r="J81" s="8">
        <v>4</v>
      </c>
      <c r="K81" s="8">
        <v>10</v>
      </c>
      <c r="L81" s="8">
        <f>SUM(C81:K81)</f>
        <v>56</v>
      </c>
      <c r="M81" s="13"/>
      <c r="N81" s="11"/>
    </row>
    <row r="82" spans="1:14" s="49" customFormat="1" ht="16.8" thickBot="1">
      <c r="A82" s="13">
        <v>6</v>
      </c>
      <c r="B82" s="8" t="s">
        <v>122</v>
      </c>
      <c r="C82" s="8">
        <v>40</v>
      </c>
      <c r="D82" s="8">
        <v>279</v>
      </c>
      <c r="E82" s="8">
        <v>30</v>
      </c>
      <c r="F82" s="8">
        <v>631</v>
      </c>
      <c r="G82" s="8">
        <v>241</v>
      </c>
      <c r="H82" s="8">
        <v>501</v>
      </c>
      <c r="I82" s="8">
        <v>112</v>
      </c>
      <c r="J82" s="8">
        <v>103</v>
      </c>
      <c r="K82" s="8">
        <v>620</v>
      </c>
      <c r="L82" s="8">
        <f>SUM(C82:K82)</f>
        <v>2557</v>
      </c>
      <c r="M82" s="13"/>
      <c r="N82" s="11"/>
    </row>
    <row r="83" spans="1:14" s="9" customFormat="1" ht="16.8" thickBot="1">
      <c r="A83" s="7">
        <v>7</v>
      </c>
      <c r="B83" s="8" t="s">
        <v>123</v>
      </c>
      <c r="C83" s="8">
        <v>15</v>
      </c>
      <c r="D83" s="8">
        <v>198</v>
      </c>
      <c r="E83" s="8">
        <v>11</v>
      </c>
      <c r="F83" s="8">
        <v>1177</v>
      </c>
      <c r="G83" s="8">
        <v>393</v>
      </c>
      <c r="H83" s="8">
        <v>63</v>
      </c>
      <c r="I83" s="8">
        <v>148</v>
      </c>
      <c r="J83" s="8">
        <v>13</v>
      </c>
      <c r="K83" s="8">
        <v>317</v>
      </c>
      <c r="L83" s="8">
        <v>2335</v>
      </c>
      <c r="M83" s="13"/>
      <c r="N83" s="11" t="s">
        <v>124</v>
      </c>
    </row>
    <row r="84" spans="1:14" s="9" customFormat="1" ht="16.8" thickBot="1">
      <c r="A84" s="7">
        <v>8</v>
      </c>
      <c r="B84" s="8" t="s">
        <v>125</v>
      </c>
      <c r="C84" s="8">
        <v>691</v>
      </c>
      <c r="D84" s="8"/>
      <c r="E84" s="8"/>
      <c r="F84" s="8">
        <v>4169</v>
      </c>
      <c r="G84" s="8">
        <v>666</v>
      </c>
      <c r="H84" s="8">
        <v>1065</v>
      </c>
      <c r="I84" s="8">
        <v>890</v>
      </c>
      <c r="J84" s="8">
        <v>1435</v>
      </c>
      <c r="K84" s="8">
        <v>4184</v>
      </c>
      <c r="L84" s="8">
        <f>SUM(C84:K84)</f>
        <v>13100</v>
      </c>
      <c r="M84" s="13"/>
      <c r="N84" s="11" t="s">
        <v>124</v>
      </c>
    </row>
    <row r="85" spans="1:14" s="9" customFormat="1" ht="16.8" thickBot="1">
      <c r="A85" s="7">
        <v>9</v>
      </c>
      <c r="B85" s="15" t="s">
        <v>126</v>
      </c>
      <c r="C85" s="8"/>
      <c r="D85" s="8"/>
      <c r="E85" s="8"/>
      <c r="F85" s="8"/>
      <c r="G85" s="8">
        <v>102</v>
      </c>
      <c r="H85" s="8"/>
      <c r="I85" s="8"/>
      <c r="J85" s="8"/>
      <c r="K85" s="8"/>
      <c r="L85" s="8">
        <v>102</v>
      </c>
      <c r="M85" s="13"/>
      <c r="N85" s="11" t="s">
        <v>107</v>
      </c>
    </row>
    <row r="86" spans="1:14" s="9" customFormat="1" ht="16.8" thickBot="1">
      <c r="A86" s="7">
        <v>10</v>
      </c>
      <c r="B86" s="15" t="s">
        <v>127</v>
      </c>
      <c r="C86" s="8"/>
      <c r="D86" s="8"/>
      <c r="E86" s="8"/>
      <c r="F86" s="8"/>
      <c r="G86" s="8">
        <v>3700</v>
      </c>
      <c r="H86" s="8"/>
      <c r="I86" s="8"/>
      <c r="J86" s="8"/>
      <c r="K86" s="8"/>
      <c r="L86" s="8">
        <v>3700</v>
      </c>
      <c r="M86" s="13"/>
      <c r="N86" s="11" t="s">
        <v>107</v>
      </c>
    </row>
    <row r="87" spans="1:14" s="9" customFormat="1" ht="16.8" thickBot="1">
      <c r="A87" s="7">
        <v>11</v>
      </c>
      <c r="B87" s="15" t="s">
        <v>128</v>
      </c>
      <c r="C87" s="8"/>
      <c r="D87" s="8"/>
      <c r="E87" s="8"/>
      <c r="F87" s="8">
        <v>2183</v>
      </c>
      <c r="G87" s="8"/>
      <c r="H87" s="8">
        <v>1105</v>
      </c>
      <c r="I87" s="8"/>
      <c r="J87" s="8">
        <v>19651</v>
      </c>
      <c r="K87" s="8">
        <v>6751</v>
      </c>
      <c r="L87" s="8">
        <f>SUM(C87:K87)</f>
        <v>29690</v>
      </c>
      <c r="M87" s="13"/>
      <c r="N87" s="11" t="s">
        <v>129</v>
      </c>
    </row>
    <row r="88" spans="1:14" s="9" customFormat="1" ht="16.8" thickBot="1">
      <c r="A88" s="7">
        <v>12</v>
      </c>
      <c r="B88" s="8" t="s">
        <v>130</v>
      </c>
      <c r="C88" s="8"/>
      <c r="D88" s="8"/>
      <c r="E88" s="8"/>
      <c r="F88" s="8"/>
      <c r="G88" s="8"/>
      <c r="H88" s="8">
        <v>10000</v>
      </c>
      <c r="I88" s="8"/>
      <c r="J88" s="8"/>
      <c r="K88" s="8"/>
      <c r="L88" s="8">
        <v>10000</v>
      </c>
      <c r="M88" s="13"/>
      <c r="N88" s="11" t="s">
        <v>103</v>
      </c>
    </row>
    <row r="89" spans="1:14" s="9" customFormat="1" ht="16.8" thickBot="1">
      <c r="A89" s="7">
        <v>13</v>
      </c>
      <c r="B89" s="15" t="s">
        <v>131</v>
      </c>
      <c r="C89" s="8">
        <v>9</v>
      </c>
      <c r="D89" s="8"/>
      <c r="E89" s="8"/>
      <c r="F89" s="8"/>
      <c r="G89" s="8"/>
      <c r="H89" s="8"/>
      <c r="I89" s="8"/>
      <c r="J89" s="8"/>
      <c r="K89" s="8"/>
      <c r="L89" s="8">
        <v>9</v>
      </c>
      <c r="M89" s="13"/>
      <c r="N89" s="11" t="s">
        <v>107</v>
      </c>
    </row>
    <row r="90" spans="1:14" s="9" customFormat="1" ht="16.8" thickBot="1">
      <c r="A90" s="7">
        <v>14</v>
      </c>
      <c r="B90" s="15" t="s">
        <v>132</v>
      </c>
      <c r="C90" s="8"/>
      <c r="D90" s="8"/>
      <c r="E90" s="8"/>
      <c r="F90" s="8">
        <v>455</v>
      </c>
      <c r="G90" s="8">
        <v>44</v>
      </c>
      <c r="H90" s="8">
        <v>280</v>
      </c>
      <c r="I90" s="8">
        <v>32</v>
      </c>
      <c r="J90" s="8">
        <v>825</v>
      </c>
      <c r="K90" s="8">
        <v>272</v>
      </c>
      <c r="L90" s="8">
        <f>SUM(C90:K90)</f>
        <v>1908</v>
      </c>
      <c r="M90" s="13"/>
      <c r="N90" s="21" t="s">
        <v>133</v>
      </c>
    </row>
    <row r="91" spans="1:14" s="9" customFormat="1" ht="16.8" thickBot="1">
      <c r="A91" s="7">
        <f>A90+1</f>
        <v>15</v>
      </c>
      <c r="B91" s="15" t="s">
        <v>134</v>
      </c>
      <c r="C91" s="15">
        <v>124</v>
      </c>
      <c r="D91" s="15"/>
      <c r="E91" s="15"/>
      <c r="F91" s="15"/>
      <c r="G91" s="15"/>
      <c r="H91" s="15"/>
      <c r="I91" s="15"/>
      <c r="J91" s="15"/>
      <c r="K91" s="15"/>
      <c r="L91" s="15">
        <f t="shared" ref="L91:L99" si="4">SUM(C91:K91)</f>
        <v>124</v>
      </c>
      <c r="M91" s="13"/>
      <c r="N91" s="11" t="s">
        <v>135</v>
      </c>
    </row>
    <row r="92" spans="1:14" s="9" customFormat="1" ht="16.8" thickBot="1">
      <c r="A92" s="7">
        <f t="shared" ref="A92:A111" si="5">A91+1</f>
        <v>16</v>
      </c>
      <c r="B92" s="15" t="s">
        <v>136</v>
      </c>
      <c r="C92" s="15">
        <v>14</v>
      </c>
      <c r="D92" s="15"/>
      <c r="E92" s="15"/>
      <c r="F92" s="15"/>
      <c r="G92" s="15"/>
      <c r="H92" s="15"/>
      <c r="I92" s="15"/>
      <c r="J92" s="15"/>
      <c r="K92" s="15"/>
      <c r="L92" s="15">
        <f t="shared" si="4"/>
        <v>14</v>
      </c>
      <c r="M92" s="13"/>
      <c r="N92" s="11" t="s">
        <v>135</v>
      </c>
    </row>
    <row r="93" spans="1:14" s="9" customFormat="1" ht="16.8" thickBot="1">
      <c r="A93" s="7">
        <f t="shared" si="5"/>
        <v>17</v>
      </c>
      <c r="B93" s="15" t="s">
        <v>137</v>
      </c>
      <c r="C93" s="15">
        <v>2</v>
      </c>
      <c r="D93" s="15"/>
      <c r="E93" s="15"/>
      <c r="F93" s="15"/>
      <c r="G93" s="15"/>
      <c r="H93" s="15"/>
      <c r="I93" s="15"/>
      <c r="J93" s="15"/>
      <c r="K93" s="15"/>
      <c r="L93" s="15">
        <f t="shared" si="4"/>
        <v>2</v>
      </c>
      <c r="M93" s="13"/>
      <c r="N93" s="11" t="s">
        <v>135</v>
      </c>
    </row>
    <row r="94" spans="1:14" s="9" customFormat="1" ht="16.8" thickBot="1">
      <c r="A94" s="7">
        <f t="shared" si="5"/>
        <v>18</v>
      </c>
      <c r="B94" s="15" t="s">
        <v>138</v>
      </c>
      <c r="C94" s="15">
        <v>9</v>
      </c>
      <c r="D94" s="15"/>
      <c r="E94" s="15"/>
      <c r="F94" s="15"/>
      <c r="G94" s="15"/>
      <c r="H94" s="15"/>
      <c r="I94" s="15"/>
      <c r="J94" s="15"/>
      <c r="K94" s="15"/>
      <c r="L94" s="15">
        <f t="shared" si="4"/>
        <v>9</v>
      </c>
      <c r="M94" s="13"/>
      <c r="N94" s="11" t="s">
        <v>135</v>
      </c>
    </row>
    <row r="95" spans="1:14" s="9" customFormat="1" ht="16.8" thickBot="1">
      <c r="A95" s="7">
        <f t="shared" si="5"/>
        <v>19</v>
      </c>
      <c r="B95" s="15" t="s">
        <v>139</v>
      </c>
      <c r="C95" s="15"/>
      <c r="D95" s="15"/>
      <c r="E95" s="15"/>
      <c r="F95" s="15"/>
      <c r="G95" s="15"/>
      <c r="H95" s="15"/>
      <c r="I95" s="15"/>
      <c r="J95" s="15"/>
      <c r="K95" s="15">
        <v>16</v>
      </c>
      <c r="L95" s="15">
        <f t="shared" si="4"/>
        <v>16</v>
      </c>
      <c r="M95" s="13"/>
      <c r="N95" s="11" t="s">
        <v>135</v>
      </c>
    </row>
    <row r="96" spans="1:14" s="9" customFormat="1" ht="16.8" thickBot="1">
      <c r="A96" s="7">
        <f t="shared" si="5"/>
        <v>20</v>
      </c>
      <c r="B96" s="15" t="s">
        <v>140</v>
      </c>
      <c r="C96" s="15"/>
      <c r="D96" s="15"/>
      <c r="E96" s="15"/>
      <c r="F96" s="15">
        <v>17</v>
      </c>
      <c r="G96" s="15"/>
      <c r="H96" s="15"/>
      <c r="I96" s="15"/>
      <c r="J96" s="15"/>
      <c r="K96" s="15"/>
      <c r="L96" s="15">
        <f t="shared" si="4"/>
        <v>17</v>
      </c>
      <c r="M96" s="13"/>
      <c r="N96" s="11" t="s">
        <v>135</v>
      </c>
    </row>
    <row r="97" spans="1:14" s="9" customFormat="1" ht="16.8" thickBot="1">
      <c r="A97" s="7">
        <f t="shared" si="5"/>
        <v>21</v>
      </c>
      <c r="B97" s="15" t="s">
        <v>141</v>
      </c>
      <c r="C97" s="15">
        <v>63</v>
      </c>
      <c r="D97" s="15"/>
      <c r="E97" s="15"/>
      <c r="F97" s="15"/>
      <c r="G97" s="15"/>
      <c r="H97" s="15"/>
      <c r="I97" s="15"/>
      <c r="J97" s="15"/>
      <c r="K97" s="15"/>
      <c r="L97" s="15">
        <f t="shared" si="4"/>
        <v>63</v>
      </c>
      <c r="M97" s="13"/>
      <c r="N97" s="11" t="s">
        <v>135</v>
      </c>
    </row>
    <row r="98" spans="1:14" s="9" customFormat="1" ht="16.8" thickBot="1">
      <c r="A98" s="7">
        <f t="shared" si="5"/>
        <v>22</v>
      </c>
      <c r="B98" s="15" t="s">
        <v>142</v>
      </c>
      <c r="C98" s="15"/>
      <c r="D98" s="15"/>
      <c r="E98" s="15"/>
      <c r="F98" s="15"/>
      <c r="G98" s="15"/>
      <c r="H98" s="15"/>
      <c r="I98" s="15"/>
      <c r="J98" s="15">
        <v>1</v>
      </c>
      <c r="K98" s="15"/>
      <c r="L98" s="15">
        <f t="shared" si="4"/>
        <v>1</v>
      </c>
      <c r="M98" s="13"/>
      <c r="N98" s="11" t="s">
        <v>135</v>
      </c>
    </row>
    <row r="99" spans="1:14" s="9" customFormat="1" ht="16.8" thickBot="1">
      <c r="A99" s="7">
        <f t="shared" si="5"/>
        <v>23</v>
      </c>
      <c r="B99" s="15" t="s">
        <v>143</v>
      </c>
      <c r="C99" s="15"/>
      <c r="D99" s="15"/>
      <c r="E99" s="15"/>
      <c r="F99" s="15">
        <v>5</v>
      </c>
      <c r="G99" s="15"/>
      <c r="H99" s="15"/>
      <c r="I99" s="15"/>
      <c r="J99" s="15"/>
      <c r="K99" s="15"/>
      <c r="L99" s="15">
        <f t="shared" si="4"/>
        <v>5</v>
      </c>
      <c r="M99" s="13"/>
      <c r="N99" s="11" t="s">
        <v>135</v>
      </c>
    </row>
    <row r="100" spans="1:14" s="9" customFormat="1" ht="16.8" thickBot="1">
      <c r="A100" s="7">
        <f t="shared" si="5"/>
        <v>24</v>
      </c>
      <c r="B100" s="15" t="s">
        <v>144</v>
      </c>
      <c r="C100" s="15"/>
      <c r="D100" s="15"/>
      <c r="E100" s="15"/>
      <c r="F100" s="15"/>
      <c r="G100" s="15"/>
      <c r="H100" s="15"/>
      <c r="I100" s="15"/>
      <c r="J100" s="15">
        <v>1</v>
      </c>
      <c r="K100" s="15"/>
      <c r="L100" s="15">
        <v>1</v>
      </c>
      <c r="M100" s="7"/>
      <c r="N100" s="11" t="s">
        <v>135</v>
      </c>
    </row>
    <row r="101" spans="1:14" s="9" customFormat="1" ht="16.8" thickBot="1">
      <c r="A101" s="7">
        <f t="shared" si="5"/>
        <v>25</v>
      </c>
      <c r="B101" s="15" t="s">
        <v>145</v>
      </c>
      <c r="C101" s="15"/>
      <c r="D101" s="15"/>
      <c r="E101" s="15"/>
      <c r="F101" s="15"/>
      <c r="G101" s="15">
        <v>1</v>
      </c>
      <c r="H101" s="15"/>
      <c r="I101" s="15"/>
      <c r="J101" s="15"/>
      <c r="K101" s="15"/>
      <c r="L101" s="15">
        <v>1</v>
      </c>
      <c r="M101" s="7"/>
      <c r="N101" s="11" t="s">
        <v>135</v>
      </c>
    </row>
    <row r="102" spans="1:14" s="9" customFormat="1" ht="16.8" thickBot="1">
      <c r="A102" s="7">
        <f t="shared" si="5"/>
        <v>26</v>
      </c>
      <c r="B102" s="15" t="s">
        <v>146</v>
      </c>
      <c r="C102" s="15"/>
      <c r="D102" s="15"/>
      <c r="E102" s="15"/>
      <c r="F102" s="15"/>
      <c r="G102" s="15">
        <v>1</v>
      </c>
      <c r="H102" s="15"/>
      <c r="I102" s="15"/>
      <c r="J102" s="15"/>
      <c r="K102" s="15"/>
      <c r="L102" s="15">
        <v>1</v>
      </c>
      <c r="M102" s="7"/>
      <c r="N102" s="11" t="s">
        <v>135</v>
      </c>
    </row>
    <row r="103" spans="1:14" s="9" customFormat="1" ht="16.8" thickBot="1">
      <c r="A103" s="7">
        <f t="shared" si="5"/>
        <v>27</v>
      </c>
      <c r="B103" s="15" t="s">
        <v>147</v>
      </c>
      <c r="C103" s="15"/>
      <c r="D103" s="15"/>
      <c r="E103" s="15"/>
      <c r="F103" s="15"/>
      <c r="G103" s="15"/>
      <c r="H103" s="15">
        <v>1</v>
      </c>
      <c r="I103" s="15"/>
      <c r="J103" s="15"/>
      <c r="K103" s="15"/>
      <c r="L103" s="15">
        <v>1</v>
      </c>
      <c r="M103" s="7" t="s">
        <v>148</v>
      </c>
      <c r="N103" s="11" t="s">
        <v>149</v>
      </c>
    </row>
    <row r="104" spans="1:14" s="9" customFormat="1" ht="16.8" thickBot="1">
      <c r="A104" s="7">
        <f t="shared" si="5"/>
        <v>28</v>
      </c>
      <c r="B104" s="15" t="s">
        <v>150</v>
      </c>
      <c r="C104" s="15"/>
      <c r="D104" s="15"/>
      <c r="E104" s="15"/>
      <c r="F104" s="15"/>
      <c r="G104" s="15"/>
      <c r="H104" s="15">
        <v>1</v>
      </c>
      <c r="I104" s="15"/>
      <c r="J104" s="15"/>
      <c r="K104" s="15"/>
      <c r="L104" s="15">
        <v>1</v>
      </c>
      <c r="M104" s="7" t="s">
        <v>148</v>
      </c>
      <c r="N104" s="11" t="s">
        <v>151</v>
      </c>
    </row>
    <row r="105" spans="1:14" s="9" customFormat="1" ht="16.8" thickBot="1">
      <c r="A105" s="7">
        <f t="shared" si="5"/>
        <v>29</v>
      </c>
      <c r="B105" s="15" t="s">
        <v>152</v>
      </c>
      <c r="C105" s="15"/>
      <c r="D105" s="15"/>
      <c r="E105" s="15"/>
      <c r="F105" s="15"/>
      <c r="G105" s="15"/>
      <c r="H105" s="15">
        <v>1</v>
      </c>
      <c r="I105" s="15"/>
      <c r="J105" s="15"/>
      <c r="K105" s="15"/>
      <c r="L105" s="15">
        <v>1</v>
      </c>
      <c r="M105" s="7" t="s">
        <v>148</v>
      </c>
      <c r="N105" s="11" t="s">
        <v>153</v>
      </c>
    </row>
    <row r="106" spans="1:14" s="9" customFormat="1" ht="16.8" thickBot="1">
      <c r="A106" s="7">
        <f t="shared" si="5"/>
        <v>30</v>
      </c>
      <c r="B106" s="15" t="s">
        <v>154</v>
      </c>
      <c r="C106" s="15"/>
      <c r="D106" s="15"/>
      <c r="E106" s="15"/>
      <c r="F106" s="15"/>
      <c r="G106" s="15"/>
      <c r="H106" s="15">
        <v>1</v>
      </c>
      <c r="I106" s="15"/>
      <c r="J106" s="15"/>
      <c r="K106" s="15"/>
      <c r="L106" s="15">
        <v>1</v>
      </c>
      <c r="M106" s="7" t="s">
        <v>148</v>
      </c>
      <c r="N106" s="11" t="s">
        <v>155</v>
      </c>
    </row>
    <row r="107" spans="1:14" s="9" customFormat="1" ht="16.8" thickBot="1">
      <c r="A107" s="7">
        <f t="shared" si="5"/>
        <v>31</v>
      </c>
      <c r="B107" s="15" t="s">
        <v>156</v>
      </c>
      <c r="C107" s="15"/>
      <c r="D107" s="15"/>
      <c r="E107" s="15"/>
      <c r="F107" s="15"/>
      <c r="G107" s="15"/>
      <c r="H107" s="15">
        <v>1</v>
      </c>
      <c r="I107" s="15"/>
      <c r="J107" s="15"/>
      <c r="K107" s="15"/>
      <c r="L107" s="15">
        <v>1</v>
      </c>
      <c r="M107" s="7" t="s">
        <v>148</v>
      </c>
      <c r="N107" s="11" t="s">
        <v>157</v>
      </c>
    </row>
    <row r="108" spans="1:14" s="9" customFormat="1" ht="16.8" thickBot="1">
      <c r="A108" s="7">
        <f t="shared" si="5"/>
        <v>32</v>
      </c>
      <c r="B108" s="15" t="s">
        <v>158</v>
      </c>
      <c r="C108" s="15"/>
      <c r="D108" s="15"/>
      <c r="E108" s="15"/>
      <c r="F108" s="15"/>
      <c r="G108" s="15"/>
      <c r="H108" s="15">
        <v>1</v>
      </c>
      <c r="I108" s="15"/>
      <c r="J108" s="15"/>
      <c r="K108" s="15"/>
      <c r="L108" s="15">
        <v>1</v>
      </c>
      <c r="M108" s="7" t="s">
        <v>148</v>
      </c>
      <c r="N108" s="11" t="s">
        <v>159</v>
      </c>
    </row>
    <row r="109" spans="1:14" s="9" customFormat="1" ht="16.8" thickBot="1">
      <c r="A109" s="7">
        <f t="shared" si="5"/>
        <v>33</v>
      </c>
      <c r="B109" s="15" t="s">
        <v>160</v>
      </c>
      <c r="C109" s="15"/>
      <c r="D109" s="15"/>
      <c r="E109" s="15"/>
      <c r="F109" s="15"/>
      <c r="G109" s="15"/>
      <c r="H109" s="15">
        <v>1</v>
      </c>
      <c r="I109" s="15"/>
      <c r="J109" s="15"/>
      <c r="K109" s="15"/>
      <c r="L109" s="15">
        <v>1</v>
      </c>
      <c r="M109" s="7" t="s">
        <v>148</v>
      </c>
      <c r="N109" s="11" t="s">
        <v>161</v>
      </c>
    </row>
    <row r="110" spans="1:14" s="9" customFormat="1" ht="16.8" thickBot="1">
      <c r="A110" s="7">
        <f t="shared" si="5"/>
        <v>34</v>
      </c>
      <c r="B110" s="15" t="s">
        <v>162</v>
      </c>
      <c r="C110" s="15"/>
      <c r="D110" s="15"/>
      <c r="E110" s="15"/>
      <c r="F110" s="15"/>
      <c r="G110" s="15"/>
      <c r="H110" s="15"/>
      <c r="I110" s="15"/>
      <c r="J110" s="15">
        <v>1</v>
      </c>
      <c r="K110" s="15"/>
      <c r="L110" s="15">
        <v>1</v>
      </c>
      <c r="M110" s="7" t="s">
        <v>148</v>
      </c>
      <c r="N110" s="11" t="s">
        <v>163</v>
      </c>
    </row>
    <row r="111" spans="1:14" s="9" customFormat="1" ht="16.8" thickBot="1">
      <c r="A111" s="7">
        <f t="shared" si="5"/>
        <v>35</v>
      </c>
      <c r="B111" s="15" t="s">
        <v>164</v>
      </c>
      <c r="C111" s="15"/>
      <c r="D111" s="15"/>
      <c r="E111" s="15"/>
      <c r="F111" s="15"/>
      <c r="G111" s="15"/>
      <c r="H111" s="15"/>
      <c r="I111" s="15"/>
      <c r="J111" s="15">
        <v>1</v>
      </c>
      <c r="K111" s="15"/>
      <c r="L111" s="15">
        <v>1</v>
      </c>
      <c r="M111" s="7" t="s">
        <v>148</v>
      </c>
      <c r="N111" s="11" t="s">
        <v>165</v>
      </c>
    </row>
    <row r="112" spans="1:14" s="9" customFormat="1" ht="16.8" thickBot="1">
      <c r="A112" s="7">
        <f>A111+1</f>
        <v>36</v>
      </c>
      <c r="B112" s="15" t="s">
        <v>166</v>
      </c>
      <c r="C112" s="15"/>
      <c r="D112" s="15"/>
      <c r="E112" s="15"/>
      <c r="F112" s="15"/>
      <c r="G112" s="15"/>
      <c r="H112" s="15"/>
      <c r="I112" s="15"/>
      <c r="J112" s="15">
        <v>1</v>
      </c>
      <c r="K112" s="15"/>
      <c r="L112" s="15">
        <v>1</v>
      </c>
      <c r="M112" s="7" t="s">
        <v>148</v>
      </c>
      <c r="N112" s="11" t="s">
        <v>167</v>
      </c>
    </row>
    <row r="113" spans="1:14" s="9" customFormat="1" ht="16.8" thickBot="1">
      <c r="A113" s="7">
        <v>37</v>
      </c>
      <c r="B113" s="15" t="s">
        <v>168</v>
      </c>
      <c r="C113" s="15"/>
      <c r="D113" s="15">
        <v>1</v>
      </c>
      <c r="E113" s="15"/>
      <c r="F113" s="15"/>
      <c r="G113" s="15"/>
      <c r="H113" s="15"/>
      <c r="I113" s="15"/>
      <c r="J113" s="15"/>
      <c r="K113" s="15"/>
      <c r="L113" s="15">
        <v>1</v>
      </c>
      <c r="M113" s="7" t="s">
        <v>169</v>
      </c>
      <c r="N113" s="11" t="s">
        <v>170</v>
      </c>
    </row>
    <row r="114" spans="1:14" s="9" customFormat="1" ht="16.8" thickBot="1">
      <c r="A114" s="7">
        <v>38</v>
      </c>
      <c r="B114" s="15" t="s">
        <v>171</v>
      </c>
      <c r="C114" s="15"/>
      <c r="D114" s="15"/>
      <c r="E114" s="15"/>
      <c r="F114" s="15"/>
      <c r="G114" s="15">
        <v>1</v>
      </c>
      <c r="H114" s="15"/>
      <c r="I114" s="15"/>
      <c r="J114" s="15"/>
      <c r="K114" s="15"/>
      <c r="L114" s="15">
        <v>1</v>
      </c>
      <c r="M114" s="7" t="s">
        <v>172</v>
      </c>
      <c r="N114" s="11" t="s">
        <v>173</v>
      </c>
    </row>
    <row r="115" spans="1:14" s="9" customFormat="1" ht="16.8" thickBot="1">
      <c r="A115" s="7">
        <v>39</v>
      </c>
      <c r="B115" s="15" t="s">
        <v>174</v>
      </c>
      <c r="C115" s="15"/>
      <c r="D115" s="15"/>
      <c r="E115" s="15"/>
      <c r="F115" s="15"/>
      <c r="G115" s="15"/>
      <c r="H115" s="15"/>
      <c r="I115" s="15"/>
      <c r="J115" s="15"/>
      <c r="K115" s="15">
        <v>10</v>
      </c>
      <c r="L115" s="15">
        <v>10</v>
      </c>
      <c r="M115" s="7" t="s">
        <v>175</v>
      </c>
      <c r="N115" s="11" t="s">
        <v>173</v>
      </c>
    </row>
    <row r="116" spans="1:14" s="9" customFormat="1">
      <c r="A116" s="7"/>
      <c r="B116" s="22" t="s">
        <v>11</v>
      </c>
      <c r="C116" s="22">
        <f t="shared" ref="C116:L116" si="6">SUM(C3:C115)</f>
        <v>18657</v>
      </c>
      <c r="D116" s="22">
        <f t="shared" si="6"/>
        <v>11212</v>
      </c>
      <c r="E116" s="22">
        <f t="shared" si="6"/>
        <v>8320</v>
      </c>
      <c r="F116" s="22">
        <f t="shared" si="6"/>
        <v>489744</v>
      </c>
      <c r="G116" s="22">
        <f t="shared" si="6"/>
        <v>23203</v>
      </c>
      <c r="H116" s="22">
        <f t="shared" si="6"/>
        <v>700843</v>
      </c>
      <c r="I116" s="22">
        <f t="shared" si="6"/>
        <v>18325</v>
      </c>
      <c r="J116" s="22">
        <f t="shared" si="6"/>
        <v>92000</v>
      </c>
      <c r="K116" s="22">
        <f t="shared" si="6"/>
        <v>148026</v>
      </c>
      <c r="L116" s="23">
        <f t="shared" si="6"/>
        <v>1510330</v>
      </c>
      <c r="M116" s="13"/>
      <c r="N116" s="24"/>
    </row>
    <row r="117" spans="1:14" s="9" customFormat="1">
      <c r="A117" s="7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6"/>
      <c r="M117" s="13"/>
      <c r="N117" s="24"/>
    </row>
    <row r="118" spans="1:14" s="9" customFormat="1">
      <c r="A118" s="7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6"/>
      <c r="M118" s="13"/>
      <c r="N118" s="24"/>
    </row>
    <row r="119" spans="1:14" s="9" customFormat="1">
      <c r="A119" s="7"/>
      <c r="B119" s="48" t="s">
        <v>181</v>
      </c>
      <c r="C119" s="26" t="s">
        <v>182</v>
      </c>
      <c r="D119" s="57" t="s">
        <v>183</v>
      </c>
      <c r="E119" s="58"/>
      <c r="F119" s="25"/>
      <c r="G119" s="25"/>
      <c r="I119" s="25"/>
      <c r="J119" s="25"/>
      <c r="K119" s="25"/>
      <c r="L119" s="26"/>
      <c r="M119" s="13"/>
      <c r="N119" s="24"/>
    </row>
    <row r="120" spans="1:14">
      <c r="A120" s="1"/>
      <c r="B120" s="27" t="s">
        <v>187</v>
      </c>
      <c r="C120" s="43" t="s">
        <v>251</v>
      </c>
      <c r="D120" s="44" t="s">
        <v>252</v>
      </c>
      <c r="E120" s="44"/>
      <c r="F120" s="25"/>
      <c r="G120" s="25"/>
      <c r="H120" s="25"/>
      <c r="I120" s="25"/>
      <c r="J120" s="25"/>
      <c r="K120" s="25"/>
      <c r="L120" s="26"/>
      <c r="M120" s="28"/>
      <c r="N120" s="24"/>
    </row>
    <row r="121" spans="1:14">
      <c r="A121" s="1"/>
      <c r="B121" s="27" t="s">
        <v>219</v>
      </c>
      <c r="C121" s="43" t="s">
        <v>200</v>
      </c>
      <c r="D121" s="44" t="s">
        <v>248</v>
      </c>
      <c r="E121" s="43"/>
      <c r="F121" s="25"/>
      <c r="G121" s="25"/>
      <c r="H121" s="25"/>
      <c r="I121" s="25"/>
      <c r="J121" s="25"/>
      <c r="K121" s="25"/>
      <c r="L121" s="26"/>
      <c r="M121" s="28"/>
      <c r="N121" s="24"/>
    </row>
    <row r="122" spans="1:14">
      <c r="A122" s="1"/>
      <c r="B122" s="27" t="s">
        <v>14</v>
      </c>
      <c r="C122" s="43" t="s">
        <v>250</v>
      </c>
      <c r="D122" s="44" t="s">
        <v>249</v>
      </c>
      <c r="E122" s="43"/>
      <c r="F122" s="25"/>
      <c r="G122" s="25"/>
      <c r="H122" s="25"/>
      <c r="I122" s="25"/>
      <c r="J122" s="25"/>
      <c r="K122" s="25"/>
      <c r="L122" s="26"/>
      <c r="M122" s="28"/>
      <c r="N122" s="24"/>
    </row>
    <row r="123" spans="1:14">
      <c r="A123" s="1"/>
      <c r="B123" s="27"/>
      <c r="C123" s="43"/>
      <c r="D123" s="44"/>
      <c r="E123" s="43"/>
      <c r="F123" s="25"/>
      <c r="G123" s="25"/>
      <c r="H123" s="25"/>
      <c r="I123" s="25"/>
      <c r="J123" s="25"/>
      <c r="K123" s="25"/>
      <c r="L123" s="26"/>
      <c r="M123" s="28"/>
      <c r="N123" s="24"/>
    </row>
    <row r="124" spans="1:14">
      <c r="A124" s="1"/>
      <c r="B124" s="27"/>
      <c r="C124" s="43"/>
      <c r="D124" s="44"/>
      <c r="E124" s="43"/>
      <c r="F124" s="25"/>
      <c r="G124" s="25"/>
      <c r="H124" s="25"/>
      <c r="I124" s="25"/>
      <c r="J124" s="25"/>
      <c r="K124" s="25"/>
      <c r="L124" s="26"/>
      <c r="M124" s="28"/>
      <c r="N124" s="24"/>
    </row>
    <row r="125" spans="1:14">
      <c r="A125" s="1"/>
      <c r="B125" s="27"/>
      <c r="C125" s="43"/>
      <c r="D125" s="44"/>
      <c r="E125" s="43"/>
      <c r="F125" s="25"/>
      <c r="G125" s="25"/>
      <c r="H125" s="25"/>
      <c r="I125" s="25"/>
      <c r="J125" s="25"/>
      <c r="K125" s="25"/>
      <c r="L125" s="26"/>
      <c r="M125" s="28"/>
      <c r="N125" s="24"/>
    </row>
    <row r="126" spans="1:14">
      <c r="A126" s="1"/>
      <c r="B126" s="27"/>
      <c r="C126" s="26"/>
      <c r="D126" s="26"/>
      <c r="E126" s="26"/>
      <c r="G126" s="25"/>
      <c r="H126" s="25"/>
      <c r="I126" s="25"/>
      <c r="J126" s="25"/>
      <c r="K126" s="25"/>
      <c r="L126" s="26"/>
      <c r="M126" s="28"/>
      <c r="N126" s="24"/>
    </row>
    <row r="127" spans="1:14" s="9" customFormat="1">
      <c r="A127" s="7"/>
      <c r="B127" s="27"/>
      <c r="C127" s="26"/>
      <c r="D127" s="48"/>
      <c r="E127" s="26"/>
      <c r="F127" s="25"/>
      <c r="G127" s="25"/>
      <c r="H127" s="25"/>
      <c r="I127" s="25"/>
      <c r="J127" s="25"/>
      <c r="K127" s="25"/>
      <c r="L127" s="26"/>
      <c r="M127" s="13"/>
      <c r="N127" s="24"/>
    </row>
    <row r="128" spans="1:14" s="9" customFormat="1" ht="16.95" customHeight="1">
      <c r="A128" s="7"/>
      <c r="B128" s="27"/>
      <c r="C128" s="26"/>
      <c r="D128" s="48"/>
      <c r="E128" s="26"/>
      <c r="F128" s="25"/>
      <c r="G128" s="25"/>
      <c r="H128" s="25"/>
      <c r="I128" s="25"/>
      <c r="J128" s="25"/>
      <c r="K128" s="25"/>
      <c r="L128" s="26"/>
      <c r="M128" s="13"/>
      <c r="N128" s="24"/>
    </row>
    <row r="129" spans="1:14">
      <c r="A129" s="1"/>
      <c r="C129" s="25"/>
      <c r="D129" s="25"/>
      <c r="E129" s="25"/>
      <c r="G129" s="25"/>
      <c r="H129" s="25"/>
      <c r="I129" s="25"/>
      <c r="J129" s="25"/>
      <c r="K129" s="25"/>
      <c r="L129" s="26"/>
      <c r="M129" s="28"/>
      <c r="N129" s="24"/>
    </row>
    <row r="130" spans="1:14">
      <c r="A130" s="1"/>
      <c r="B130" s="13" t="s">
        <v>246</v>
      </c>
      <c r="C130" s="29"/>
      <c r="D130" s="29"/>
      <c r="E130" s="29"/>
      <c r="F130" s="1"/>
      <c r="G130" s="1"/>
      <c r="H130" s="1"/>
      <c r="I130" s="1"/>
      <c r="J130" s="30"/>
      <c r="K130" s="30"/>
      <c r="L130" s="1"/>
      <c r="M130" s="1"/>
      <c r="N130" s="47"/>
    </row>
    <row r="131" spans="1:14">
      <c r="A131" s="1"/>
      <c r="B131" s="13" t="s">
        <v>177</v>
      </c>
      <c r="C131" s="13"/>
      <c r="D131" s="13"/>
      <c r="E131" s="13"/>
      <c r="F131" s="1"/>
      <c r="G131" s="1"/>
      <c r="H131" s="1"/>
      <c r="I131" s="1"/>
      <c r="J131" s="30"/>
      <c r="K131" s="30"/>
      <c r="L131" s="1"/>
      <c r="M131" s="1"/>
      <c r="N131" s="47"/>
    </row>
    <row r="132" spans="1:14">
      <c r="A132" s="1"/>
      <c r="B132" s="13" t="s">
        <v>247</v>
      </c>
      <c r="C132" s="56"/>
      <c r="D132" s="56"/>
      <c r="E132" s="56"/>
      <c r="F132" s="1"/>
      <c r="G132" s="1"/>
      <c r="H132" s="1"/>
      <c r="I132" s="1"/>
      <c r="J132" s="30"/>
      <c r="K132" s="30"/>
      <c r="L132" s="1"/>
      <c r="M132" s="1"/>
      <c r="N132" s="47"/>
    </row>
    <row r="133" spans="1:14">
      <c r="A133" s="1"/>
      <c r="C133" s="47"/>
      <c r="D133" s="47"/>
      <c r="E133" s="47"/>
      <c r="F133" s="1"/>
      <c r="G133" s="1"/>
      <c r="H133" s="1"/>
      <c r="I133" s="1"/>
      <c r="J133" s="30"/>
      <c r="K133" s="30"/>
      <c r="L133" s="1"/>
      <c r="M133" s="1"/>
      <c r="N133" s="47"/>
    </row>
  </sheetData>
  <mergeCells count="2">
    <mergeCell ref="D119:E119"/>
    <mergeCell ref="C132:E132"/>
  </mergeCells>
  <phoneticPr fontId="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4"/>
  <sheetViews>
    <sheetView zoomScale="90" zoomScaleNormal="90" workbookViewId="0">
      <pane ySplit="2" topLeftCell="A87" activePane="bottomLeft" state="frozen"/>
      <selection pane="bottomLeft" activeCell="B1" sqref="B1"/>
    </sheetView>
  </sheetViews>
  <sheetFormatPr defaultRowHeight="16.2"/>
  <cols>
    <col min="1" max="1" width="6.6640625" customWidth="1"/>
    <col min="2" max="2" width="61.33203125" customWidth="1"/>
    <col min="3" max="3" width="10.88671875" customWidth="1"/>
    <col min="4" max="4" width="12.109375" customWidth="1"/>
    <col min="5" max="5" width="11.109375" customWidth="1"/>
    <col min="6" max="6" width="14.44140625" customWidth="1"/>
    <col min="7" max="7" width="12.44140625" customWidth="1"/>
    <col min="8" max="8" width="14.88671875" customWidth="1"/>
    <col min="9" max="9" width="13.88671875" customWidth="1"/>
    <col min="10" max="10" width="13.6640625" customWidth="1"/>
    <col min="11" max="11" width="15.109375" customWidth="1"/>
    <col min="12" max="12" width="14.44140625" customWidth="1"/>
    <col min="13" max="13" width="13.77734375" customWidth="1"/>
  </cols>
  <sheetData>
    <row r="1" spans="1:14">
      <c r="A1" s="1"/>
      <c r="B1" s="1" t="s">
        <v>260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52"/>
    </row>
    <row r="2" spans="1:14" ht="16.8" thickBot="1">
      <c r="A2" s="3" t="s">
        <v>0</v>
      </c>
      <c r="B2" s="4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6" t="s">
        <v>12</v>
      </c>
      <c r="N2" s="52" t="s">
        <v>13</v>
      </c>
    </row>
    <row r="3" spans="1:14" s="49" customFormat="1" ht="16.8" thickBot="1">
      <c r="A3" s="13">
        <v>1</v>
      </c>
      <c r="B3" s="8" t="s">
        <v>14</v>
      </c>
      <c r="C3" s="8"/>
      <c r="D3" s="8"/>
      <c r="E3" s="8"/>
      <c r="F3" s="8">
        <f>8+3</f>
        <v>11</v>
      </c>
      <c r="G3" s="8"/>
      <c r="H3" s="8"/>
      <c r="I3" s="8"/>
      <c r="J3" s="8">
        <f>49+18</f>
        <v>67</v>
      </c>
      <c r="K3" s="8">
        <f>30+12</f>
        <v>42</v>
      </c>
      <c r="L3" s="8">
        <f t="shared" ref="L3:L8" si="0">SUM(C3:K3)</f>
        <v>120</v>
      </c>
      <c r="M3" s="13"/>
      <c r="N3" s="11" t="s">
        <v>15</v>
      </c>
    </row>
    <row r="4" spans="1:14" s="49" customFormat="1" ht="16.8" thickBot="1">
      <c r="A4" s="13">
        <v>2</v>
      </c>
      <c r="B4" s="8" t="s">
        <v>16</v>
      </c>
      <c r="C4" s="8">
        <v>1</v>
      </c>
      <c r="D4" s="8">
        <v>7</v>
      </c>
      <c r="E4" s="8"/>
      <c r="F4" s="8">
        <v>48</v>
      </c>
      <c r="G4" s="8"/>
      <c r="H4" s="8"/>
      <c r="I4" s="8"/>
      <c r="J4" s="8">
        <v>155</v>
      </c>
      <c r="K4" s="8">
        <v>62</v>
      </c>
      <c r="L4" s="8">
        <f t="shared" si="0"/>
        <v>273</v>
      </c>
      <c r="M4" s="13"/>
      <c r="N4" s="11" t="s">
        <v>17</v>
      </c>
    </row>
    <row r="5" spans="1:14" s="49" customFormat="1" ht="16.8" thickBot="1">
      <c r="A5" s="13">
        <v>3</v>
      </c>
      <c r="B5" s="8" t="s">
        <v>18</v>
      </c>
      <c r="C5" s="8">
        <v>5</v>
      </c>
      <c r="D5" s="8">
        <v>2</v>
      </c>
      <c r="E5" s="8">
        <v>0</v>
      </c>
      <c r="F5" s="8">
        <v>7</v>
      </c>
      <c r="G5" s="8">
        <v>2</v>
      </c>
      <c r="H5" s="8">
        <v>0</v>
      </c>
      <c r="I5" s="8">
        <v>1</v>
      </c>
      <c r="J5" s="8">
        <v>14</v>
      </c>
      <c r="K5" s="8">
        <v>29</v>
      </c>
      <c r="L5" s="8">
        <f t="shared" si="0"/>
        <v>60</v>
      </c>
      <c r="M5" s="13"/>
      <c r="N5" s="11" t="s">
        <v>19</v>
      </c>
    </row>
    <row r="6" spans="1:14" s="49" customFormat="1" ht="16.8" thickBot="1">
      <c r="A6" s="13">
        <v>4</v>
      </c>
      <c r="B6" s="8" t="s">
        <v>20</v>
      </c>
      <c r="C6" s="8">
        <v>0</v>
      </c>
      <c r="D6" s="8">
        <v>3</v>
      </c>
      <c r="E6" s="8">
        <v>3</v>
      </c>
      <c r="F6" s="8">
        <v>26</v>
      </c>
      <c r="G6" s="8">
        <v>0</v>
      </c>
      <c r="H6" s="8">
        <v>6</v>
      </c>
      <c r="I6" s="8">
        <v>10</v>
      </c>
      <c r="J6" s="8">
        <v>1</v>
      </c>
      <c r="K6" s="8">
        <v>0</v>
      </c>
      <c r="L6" s="8">
        <f t="shared" si="0"/>
        <v>49</v>
      </c>
      <c r="M6" s="13"/>
      <c r="N6" s="11" t="s">
        <v>21</v>
      </c>
    </row>
    <row r="7" spans="1:14" s="49" customFormat="1" ht="16.8" thickBot="1">
      <c r="A7" s="13">
        <v>5</v>
      </c>
      <c r="B7" s="8" t="s">
        <v>22</v>
      </c>
      <c r="C7" s="8"/>
      <c r="D7" s="8"/>
      <c r="E7" s="8"/>
      <c r="F7" s="8">
        <v>50</v>
      </c>
      <c r="G7" s="8"/>
      <c r="H7" s="8"/>
      <c r="I7" s="8"/>
      <c r="J7" s="8"/>
      <c r="K7" s="8"/>
      <c r="L7" s="8">
        <f t="shared" si="0"/>
        <v>50</v>
      </c>
      <c r="M7" s="13"/>
      <c r="N7" s="11" t="s">
        <v>23</v>
      </c>
    </row>
    <row r="8" spans="1:14" s="49" customFormat="1" ht="16.8" thickBot="1">
      <c r="A8" s="13">
        <v>6</v>
      </c>
      <c r="B8" s="8" t="s">
        <v>24</v>
      </c>
      <c r="C8" s="8">
        <v>1</v>
      </c>
      <c r="D8" s="8"/>
      <c r="E8" s="8"/>
      <c r="F8" s="8">
        <v>11</v>
      </c>
      <c r="G8" s="8">
        <v>1</v>
      </c>
      <c r="H8" s="8">
        <v>7</v>
      </c>
      <c r="I8" s="8">
        <v>3</v>
      </c>
      <c r="J8" s="8"/>
      <c r="K8" s="8"/>
      <c r="L8" s="8">
        <f t="shared" si="0"/>
        <v>23</v>
      </c>
      <c r="M8" s="13"/>
      <c r="N8" s="11" t="s">
        <v>25</v>
      </c>
    </row>
    <row r="9" spans="1:14" s="49" customFormat="1" ht="16.8" thickBot="1">
      <c r="A9" s="13">
        <v>7</v>
      </c>
      <c r="B9" s="8" t="s">
        <v>26</v>
      </c>
      <c r="C9" s="8"/>
      <c r="D9" s="8"/>
      <c r="E9" s="8"/>
      <c r="F9" s="8"/>
      <c r="G9" s="8"/>
      <c r="H9" s="8">
        <v>285</v>
      </c>
      <c r="I9" s="8"/>
      <c r="J9" s="8"/>
      <c r="K9" s="8"/>
      <c r="L9" s="8">
        <v>285</v>
      </c>
      <c r="M9" s="13"/>
      <c r="N9" s="11" t="s">
        <v>27</v>
      </c>
    </row>
    <row r="10" spans="1:14" s="49" customFormat="1" ht="16.8" thickBot="1">
      <c r="A10" s="13">
        <v>8</v>
      </c>
      <c r="B10" s="8" t="s">
        <v>28</v>
      </c>
      <c r="C10" s="8"/>
      <c r="D10" s="8"/>
      <c r="E10" s="8"/>
      <c r="F10" s="8">
        <v>683</v>
      </c>
      <c r="G10" s="8"/>
      <c r="H10" s="8">
        <v>346</v>
      </c>
      <c r="I10" s="8"/>
      <c r="J10" s="8"/>
      <c r="K10" s="8">
        <v>650</v>
      </c>
      <c r="L10" s="8">
        <v>1679</v>
      </c>
      <c r="M10" s="13"/>
      <c r="N10" s="11" t="s">
        <v>29</v>
      </c>
    </row>
    <row r="11" spans="1:14" s="41" customFormat="1" ht="16.8" thickBot="1">
      <c r="A11" s="13">
        <v>9</v>
      </c>
      <c r="B11" s="33" t="s">
        <v>30</v>
      </c>
      <c r="C11" s="33">
        <v>56</v>
      </c>
      <c r="D11" s="33">
        <v>363</v>
      </c>
      <c r="E11" s="33">
        <v>203</v>
      </c>
      <c r="F11" s="33">
        <v>1265</v>
      </c>
      <c r="G11" s="33">
        <v>167</v>
      </c>
      <c r="H11" s="33">
        <v>542</v>
      </c>
      <c r="I11" s="33">
        <v>209</v>
      </c>
      <c r="J11" s="36">
        <f>216+239</f>
        <v>455</v>
      </c>
      <c r="K11" s="36">
        <f>146+1</f>
        <v>147</v>
      </c>
      <c r="L11" s="36">
        <f>SUM(C11:K11)</f>
        <v>3407</v>
      </c>
      <c r="M11" s="40"/>
      <c r="N11" s="34" t="s">
        <v>217</v>
      </c>
    </row>
    <row r="12" spans="1:14" s="49" customFormat="1" ht="16.8" thickBot="1">
      <c r="A12" s="13">
        <v>10</v>
      </c>
      <c r="B12" s="14" t="s">
        <v>31</v>
      </c>
      <c r="C12" s="8"/>
      <c r="D12" s="8"/>
      <c r="E12" s="8"/>
      <c r="F12" s="8"/>
      <c r="G12" s="8"/>
      <c r="H12" s="8">
        <v>14553</v>
      </c>
      <c r="I12" s="8"/>
      <c r="J12" s="8"/>
      <c r="K12" s="8"/>
      <c r="L12" s="8">
        <v>14553</v>
      </c>
      <c r="M12" s="13" t="s">
        <v>32</v>
      </c>
      <c r="N12" s="11" t="s">
        <v>33</v>
      </c>
    </row>
    <row r="13" spans="1:14" s="49" customFormat="1" ht="16.8" thickBot="1">
      <c r="A13" s="13">
        <v>11</v>
      </c>
      <c r="B13" s="8" t="s">
        <v>235</v>
      </c>
      <c r="C13" s="8"/>
      <c r="D13" s="8"/>
      <c r="E13" s="8"/>
      <c r="F13" s="8"/>
      <c r="G13" s="8"/>
      <c r="H13" s="8"/>
      <c r="I13" s="8"/>
      <c r="J13" s="8"/>
      <c r="K13" s="8">
        <v>1</v>
      </c>
      <c r="L13" s="8">
        <f>SUM(C13:K13)</f>
        <v>1</v>
      </c>
      <c r="M13" s="13"/>
      <c r="N13" s="11" t="s">
        <v>234</v>
      </c>
    </row>
    <row r="14" spans="1:14" s="49" customFormat="1" ht="16.8" thickBot="1">
      <c r="A14" s="13">
        <v>12</v>
      </c>
      <c r="B14" s="8" t="s">
        <v>34</v>
      </c>
      <c r="C14" s="8"/>
      <c r="D14" s="8"/>
      <c r="E14" s="8"/>
      <c r="F14" s="8">
        <v>621</v>
      </c>
      <c r="G14" s="8"/>
      <c r="H14" s="8">
        <v>739</v>
      </c>
      <c r="I14" s="8"/>
      <c r="J14" s="8">
        <v>103</v>
      </c>
      <c r="K14" s="8">
        <v>31</v>
      </c>
      <c r="L14" s="8">
        <f>SUM(C14:K14)</f>
        <v>1494</v>
      </c>
      <c r="M14" s="13"/>
      <c r="N14" s="11" t="s">
        <v>29</v>
      </c>
    </row>
    <row r="15" spans="1:14" s="49" customFormat="1" ht="16.8" thickBot="1">
      <c r="A15" s="13">
        <v>13</v>
      </c>
      <c r="B15" s="8" t="s">
        <v>236</v>
      </c>
      <c r="C15" s="8"/>
      <c r="D15" s="8"/>
      <c r="E15" s="8"/>
      <c r="F15" s="8"/>
      <c r="G15" s="8"/>
      <c r="H15" s="8"/>
      <c r="I15" s="8"/>
      <c r="J15" s="8"/>
      <c r="K15" s="8">
        <v>1</v>
      </c>
      <c r="L15" s="8">
        <f>SUM(C15:K15)</f>
        <v>1</v>
      </c>
      <c r="M15" s="13"/>
      <c r="N15" s="11" t="s">
        <v>234</v>
      </c>
    </row>
    <row r="16" spans="1:14" s="49" customFormat="1" ht="16.8" thickBot="1">
      <c r="A16" s="13">
        <v>14</v>
      </c>
      <c r="B16" s="8" t="s">
        <v>35</v>
      </c>
      <c r="C16" s="8">
        <v>121</v>
      </c>
      <c r="D16" s="8">
        <v>8</v>
      </c>
      <c r="E16" s="8"/>
      <c r="F16" s="8">
        <v>204</v>
      </c>
      <c r="G16" s="8">
        <v>6</v>
      </c>
      <c r="H16" s="8">
        <v>2</v>
      </c>
      <c r="I16" s="8">
        <v>16</v>
      </c>
      <c r="J16" s="8">
        <v>599</v>
      </c>
      <c r="K16" s="8">
        <v>1997</v>
      </c>
      <c r="L16" s="8">
        <f>SUM(C16:K16)</f>
        <v>2953</v>
      </c>
      <c r="M16" s="13"/>
      <c r="N16" s="11" t="s">
        <v>29</v>
      </c>
    </row>
    <row r="17" spans="1:14" s="49" customFormat="1" ht="16.8" thickBot="1">
      <c r="A17" s="13">
        <v>15</v>
      </c>
      <c r="B17" s="8" t="s">
        <v>36</v>
      </c>
      <c r="C17" s="8">
        <v>10</v>
      </c>
      <c r="D17" s="8">
        <v>24</v>
      </c>
      <c r="E17" s="8">
        <v>6</v>
      </c>
      <c r="F17" s="8">
        <v>60</v>
      </c>
      <c r="G17" s="8">
        <v>10</v>
      </c>
      <c r="H17" s="8">
        <v>42</v>
      </c>
      <c r="I17" s="8">
        <v>34</v>
      </c>
      <c r="J17" s="8">
        <v>43</v>
      </c>
      <c r="K17" s="8">
        <v>35</v>
      </c>
      <c r="L17" s="8">
        <f>SUM(C17:K17)</f>
        <v>264</v>
      </c>
      <c r="M17" s="13"/>
      <c r="N17" s="11"/>
    </row>
    <row r="18" spans="1:14" s="49" customFormat="1" ht="16.8" thickBot="1">
      <c r="A18" s="13">
        <v>16</v>
      </c>
      <c r="B18" s="14" t="s">
        <v>37</v>
      </c>
      <c r="C18" s="8"/>
      <c r="D18" s="8"/>
      <c r="E18" s="8"/>
      <c r="F18" s="8"/>
      <c r="G18" s="8">
        <v>15</v>
      </c>
      <c r="H18" s="8"/>
      <c r="I18" s="8"/>
      <c r="J18" s="8"/>
      <c r="K18" s="8"/>
      <c r="L18" s="8">
        <v>15</v>
      </c>
      <c r="M18" s="13"/>
      <c r="N18" s="11" t="s">
        <v>29</v>
      </c>
    </row>
    <row r="19" spans="1:14" s="49" customFormat="1" ht="16.8" thickBot="1">
      <c r="A19" s="13">
        <v>17</v>
      </c>
      <c r="B19" s="8" t="s">
        <v>38</v>
      </c>
      <c r="C19" s="8"/>
      <c r="D19" s="8"/>
      <c r="E19" s="8"/>
      <c r="F19" s="8"/>
      <c r="G19" s="8"/>
      <c r="H19" s="8">
        <v>0</v>
      </c>
      <c r="I19" s="8"/>
      <c r="J19" s="8"/>
      <c r="K19" s="8"/>
      <c r="L19" s="8">
        <v>0</v>
      </c>
      <c r="M19" s="13" t="s">
        <v>39</v>
      </c>
      <c r="N19" s="11" t="s">
        <v>33</v>
      </c>
    </row>
    <row r="20" spans="1:14" s="49" customFormat="1" ht="16.8" thickBot="1">
      <c r="A20" s="13">
        <v>18</v>
      </c>
      <c r="B20" s="8" t="s">
        <v>218</v>
      </c>
      <c r="C20" s="8">
        <v>80</v>
      </c>
      <c r="D20" s="8">
        <v>81</v>
      </c>
      <c r="E20" s="8">
        <v>41</v>
      </c>
      <c r="F20" s="8">
        <v>1108</v>
      </c>
      <c r="G20" s="8">
        <v>58</v>
      </c>
      <c r="H20" s="8">
        <v>981</v>
      </c>
      <c r="I20" s="8">
        <v>261</v>
      </c>
      <c r="J20" s="8">
        <v>66</v>
      </c>
      <c r="K20" s="8">
        <v>525</v>
      </c>
      <c r="L20" s="8">
        <f>SUM(C20:K20)</f>
        <v>3201</v>
      </c>
      <c r="M20" s="13"/>
      <c r="N20" s="11" t="s">
        <v>40</v>
      </c>
    </row>
    <row r="21" spans="1:14" s="49" customFormat="1" ht="16.8" thickBot="1">
      <c r="A21" s="13">
        <v>19</v>
      </c>
      <c r="B21" s="8" t="s">
        <v>41</v>
      </c>
      <c r="C21" s="8"/>
      <c r="D21" s="8"/>
      <c r="E21" s="8"/>
      <c r="F21" s="8"/>
      <c r="G21" s="8"/>
      <c r="H21" s="8">
        <v>136431</v>
      </c>
      <c r="I21" s="8"/>
      <c r="J21" s="8"/>
      <c r="K21" s="8"/>
      <c r="L21" s="8">
        <v>136431</v>
      </c>
      <c r="M21" s="13"/>
      <c r="N21" s="11" t="s">
        <v>33</v>
      </c>
    </row>
    <row r="22" spans="1:14" s="49" customFormat="1" ht="16.8" thickBot="1">
      <c r="A22" s="13">
        <v>20</v>
      </c>
      <c r="B22" s="8" t="s">
        <v>42</v>
      </c>
      <c r="C22" s="8"/>
      <c r="D22" s="8"/>
      <c r="E22" s="8"/>
      <c r="F22" s="8"/>
      <c r="G22" s="8"/>
      <c r="H22" s="8">
        <v>99235</v>
      </c>
      <c r="I22" s="8"/>
      <c r="J22" s="8"/>
      <c r="K22" s="8"/>
      <c r="L22" s="8">
        <v>99235</v>
      </c>
      <c r="M22" s="13" t="s">
        <v>43</v>
      </c>
      <c r="N22" s="11" t="s">
        <v>33</v>
      </c>
    </row>
    <row r="23" spans="1:14" s="49" customFormat="1" ht="16.8" thickBot="1">
      <c r="A23" s="13">
        <v>21</v>
      </c>
      <c r="B23" s="8" t="s">
        <v>44</v>
      </c>
      <c r="C23" s="8">
        <v>671</v>
      </c>
      <c r="D23" s="8">
        <v>227</v>
      </c>
      <c r="E23" s="8">
        <v>2</v>
      </c>
      <c r="F23" s="8">
        <v>974</v>
      </c>
      <c r="G23" s="8">
        <v>17</v>
      </c>
      <c r="H23" s="8">
        <v>73</v>
      </c>
      <c r="I23" s="8">
        <v>151</v>
      </c>
      <c r="J23" s="8">
        <v>1403</v>
      </c>
      <c r="K23" s="8">
        <v>4850</v>
      </c>
      <c r="L23" s="8">
        <f>SUM(C23:K23)</f>
        <v>8368</v>
      </c>
      <c r="M23" s="13"/>
      <c r="N23" s="11" t="s">
        <v>29</v>
      </c>
    </row>
    <row r="24" spans="1:14" s="49" customFormat="1" ht="16.8" thickBot="1">
      <c r="A24" s="13">
        <v>22</v>
      </c>
      <c r="B24" s="8" t="s">
        <v>45</v>
      </c>
      <c r="C24" s="8">
        <v>111</v>
      </c>
      <c r="D24" s="8">
        <v>68</v>
      </c>
      <c r="E24" s="8">
        <v>1</v>
      </c>
      <c r="F24" s="8">
        <v>1600</v>
      </c>
      <c r="G24" s="8">
        <v>5</v>
      </c>
      <c r="H24" s="8">
        <v>9</v>
      </c>
      <c r="I24" s="8">
        <v>24</v>
      </c>
      <c r="J24" s="8">
        <v>8</v>
      </c>
      <c r="K24" s="8">
        <v>470</v>
      </c>
      <c r="L24" s="8">
        <f>SUM(C24:K24)</f>
        <v>2296</v>
      </c>
      <c r="M24" s="13"/>
      <c r="N24" s="11" t="s">
        <v>29</v>
      </c>
    </row>
    <row r="25" spans="1:14" s="49" customFormat="1" ht="16.8" thickBot="1">
      <c r="A25" s="13">
        <v>23</v>
      </c>
      <c r="B25" s="8" t="s">
        <v>46</v>
      </c>
      <c r="C25" s="8">
        <v>2</v>
      </c>
      <c r="D25" s="8"/>
      <c r="E25" s="8"/>
      <c r="F25" s="8">
        <v>59</v>
      </c>
      <c r="G25" s="8"/>
      <c r="H25" s="8"/>
      <c r="I25" s="8">
        <v>4</v>
      </c>
      <c r="J25" s="8">
        <v>1</v>
      </c>
      <c r="K25" s="8">
        <v>84</v>
      </c>
      <c r="L25" s="8">
        <f>SUM(C25:K25)</f>
        <v>150</v>
      </c>
      <c r="M25" s="13"/>
      <c r="N25" s="11" t="s">
        <v>47</v>
      </c>
    </row>
    <row r="26" spans="1:14" s="49" customFormat="1" ht="16.8" thickBot="1">
      <c r="A26" s="13">
        <v>24</v>
      </c>
      <c r="B26" s="8" t="s">
        <v>237</v>
      </c>
      <c r="C26" s="8"/>
      <c r="D26" s="8"/>
      <c r="E26" s="8"/>
      <c r="F26" s="8"/>
      <c r="G26" s="8"/>
      <c r="H26" s="8"/>
      <c r="I26" s="8"/>
      <c r="J26" s="8"/>
      <c r="K26" s="8">
        <v>1</v>
      </c>
      <c r="L26" s="8">
        <f>SUM(C26:K26)</f>
        <v>1</v>
      </c>
      <c r="M26" s="13"/>
      <c r="N26" s="11" t="s">
        <v>234</v>
      </c>
    </row>
    <row r="27" spans="1:14" s="49" customFormat="1" ht="16.8" thickBot="1">
      <c r="A27" s="13">
        <v>25</v>
      </c>
      <c r="B27" s="8" t="s">
        <v>48</v>
      </c>
      <c r="C27" s="8"/>
      <c r="D27" s="8"/>
      <c r="E27" s="8"/>
      <c r="F27" s="8"/>
      <c r="G27" s="8"/>
      <c r="H27" s="8"/>
      <c r="I27" s="8"/>
      <c r="J27" s="8"/>
      <c r="K27" s="8">
        <v>359</v>
      </c>
      <c r="L27" s="8">
        <v>359</v>
      </c>
      <c r="M27" s="13"/>
      <c r="N27" s="11" t="s">
        <v>49</v>
      </c>
    </row>
    <row r="28" spans="1:14" s="49" customFormat="1" ht="16.8" thickBot="1">
      <c r="A28" s="13">
        <v>26</v>
      </c>
      <c r="B28" s="8" t="s">
        <v>50</v>
      </c>
      <c r="C28" s="8">
        <v>14</v>
      </c>
      <c r="D28" s="8">
        <v>3</v>
      </c>
      <c r="E28" s="8">
        <v>72</v>
      </c>
      <c r="F28" s="8">
        <v>165</v>
      </c>
      <c r="G28" s="8">
        <v>305</v>
      </c>
      <c r="H28" s="8">
        <v>11</v>
      </c>
      <c r="I28" s="8">
        <v>12</v>
      </c>
      <c r="J28" s="8">
        <v>7</v>
      </c>
      <c r="K28" s="8">
        <v>4</v>
      </c>
      <c r="L28" s="8">
        <f t="shared" ref="L28:L39" si="1">SUM(C28:K28)</f>
        <v>593</v>
      </c>
      <c r="M28" s="13"/>
      <c r="N28" s="11" t="s">
        <v>29</v>
      </c>
    </row>
    <row r="29" spans="1:14" s="49" customFormat="1" ht="16.8" thickBot="1">
      <c r="A29" s="13">
        <v>27</v>
      </c>
      <c r="B29" s="8" t="s">
        <v>51</v>
      </c>
      <c r="C29" s="8">
        <v>336</v>
      </c>
      <c r="D29" s="8">
        <v>145</v>
      </c>
      <c r="E29" s="8">
        <v>162</v>
      </c>
      <c r="F29" s="8">
        <v>1605</v>
      </c>
      <c r="G29" s="8">
        <v>392</v>
      </c>
      <c r="H29" s="8">
        <v>423</v>
      </c>
      <c r="I29" s="8">
        <v>418</v>
      </c>
      <c r="J29" s="8">
        <v>22</v>
      </c>
      <c r="K29" s="8">
        <v>471</v>
      </c>
      <c r="L29" s="8">
        <f>SUM(C29:K29)</f>
        <v>3974</v>
      </c>
      <c r="M29" s="13"/>
      <c r="N29" s="11" t="s">
        <v>29</v>
      </c>
    </row>
    <row r="30" spans="1:14" s="49" customFormat="1" ht="16.8" thickBot="1">
      <c r="A30" s="13">
        <v>28</v>
      </c>
      <c r="B30" s="8" t="s">
        <v>52</v>
      </c>
      <c r="C30" s="8"/>
      <c r="D30" s="8"/>
      <c r="E30" s="8"/>
      <c r="F30" s="8"/>
      <c r="G30" s="8"/>
      <c r="H30" s="8">
        <v>2</v>
      </c>
      <c r="I30" s="8"/>
      <c r="J30" s="8"/>
      <c r="K30" s="8">
        <v>1</v>
      </c>
      <c r="L30" s="8">
        <v>3</v>
      </c>
      <c r="M30" s="13"/>
      <c r="N30" s="11"/>
    </row>
    <row r="31" spans="1:14" s="49" customFormat="1" ht="16.8" thickBot="1">
      <c r="A31" s="13">
        <v>29</v>
      </c>
      <c r="B31" s="8" t="s">
        <v>53</v>
      </c>
      <c r="C31" s="8">
        <v>6</v>
      </c>
      <c r="D31" s="8">
        <v>0</v>
      </c>
      <c r="E31" s="8">
        <v>0</v>
      </c>
      <c r="F31" s="8">
        <v>8</v>
      </c>
      <c r="G31" s="8">
        <v>0</v>
      </c>
      <c r="H31" s="8">
        <v>1</v>
      </c>
      <c r="I31" s="8">
        <v>2</v>
      </c>
      <c r="J31" s="8">
        <v>101</v>
      </c>
      <c r="K31" s="8">
        <v>47</v>
      </c>
      <c r="L31" s="8">
        <f>SUM(C31:K31)</f>
        <v>165</v>
      </c>
      <c r="N31" s="11" t="s">
        <v>54</v>
      </c>
    </row>
    <row r="32" spans="1:14" s="49" customFormat="1" ht="16.8" thickBot="1">
      <c r="A32" s="13">
        <v>30</v>
      </c>
      <c r="B32" s="8" t="s">
        <v>55</v>
      </c>
      <c r="C32" s="8">
        <v>213</v>
      </c>
      <c r="D32" s="8">
        <v>0</v>
      </c>
      <c r="E32" s="8">
        <v>1</v>
      </c>
      <c r="F32" s="8">
        <v>188</v>
      </c>
      <c r="G32" s="8">
        <v>6</v>
      </c>
      <c r="H32" s="8">
        <v>4</v>
      </c>
      <c r="I32" s="8">
        <v>12</v>
      </c>
      <c r="J32" s="8">
        <v>39</v>
      </c>
      <c r="K32" s="8">
        <v>223</v>
      </c>
      <c r="L32" s="8">
        <f t="shared" si="1"/>
        <v>686</v>
      </c>
      <c r="M32" s="13"/>
      <c r="N32" s="11" t="s">
        <v>29</v>
      </c>
    </row>
    <row r="33" spans="1:14" s="49" customFormat="1" ht="16.8" thickBot="1">
      <c r="A33" s="13">
        <v>31</v>
      </c>
      <c r="B33" s="8" t="s">
        <v>56</v>
      </c>
      <c r="C33" s="8">
        <v>515</v>
      </c>
      <c r="D33" s="8">
        <v>25</v>
      </c>
      <c r="E33" s="8">
        <v>2</v>
      </c>
      <c r="F33" s="8">
        <v>688</v>
      </c>
      <c r="G33" s="8">
        <v>33</v>
      </c>
      <c r="H33" s="8">
        <v>36</v>
      </c>
      <c r="I33" s="8">
        <v>27</v>
      </c>
      <c r="J33" s="8">
        <v>51</v>
      </c>
      <c r="K33" s="8">
        <v>781</v>
      </c>
      <c r="L33" s="8">
        <f t="shared" si="1"/>
        <v>2158</v>
      </c>
      <c r="M33" s="13"/>
      <c r="N33" s="11" t="s">
        <v>29</v>
      </c>
    </row>
    <row r="34" spans="1:14" s="49" customFormat="1" ht="16.8" thickBot="1">
      <c r="A34" s="13">
        <v>32</v>
      </c>
      <c r="B34" s="8" t="s">
        <v>57</v>
      </c>
      <c r="C34" s="8">
        <v>91</v>
      </c>
      <c r="D34" s="8">
        <v>52</v>
      </c>
      <c r="E34" s="8">
        <v>32</v>
      </c>
      <c r="F34" s="8">
        <v>429</v>
      </c>
      <c r="G34" s="8">
        <v>43</v>
      </c>
      <c r="H34" s="8">
        <v>66</v>
      </c>
      <c r="I34" s="8">
        <v>188</v>
      </c>
      <c r="J34" s="8">
        <v>115</v>
      </c>
      <c r="K34" s="8">
        <v>460</v>
      </c>
      <c r="L34" s="8">
        <f>SUM(C34:K34)</f>
        <v>1476</v>
      </c>
      <c r="M34" s="13"/>
      <c r="N34" s="11"/>
    </row>
    <row r="35" spans="1:14" s="49" customFormat="1" ht="16.8" thickBot="1">
      <c r="A35" s="13">
        <v>33</v>
      </c>
      <c r="B35" s="8" t="s">
        <v>58</v>
      </c>
      <c r="C35" s="8"/>
      <c r="D35" s="8"/>
      <c r="E35" s="8"/>
      <c r="F35" s="8"/>
      <c r="G35" s="8"/>
      <c r="H35" s="8"/>
      <c r="I35" s="8"/>
      <c r="J35" s="8">
        <v>1</v>
      </c>
      <c r="K35" s="8"/>
      <c r="L35" s="8">
        <f>SUM(C35:K35)</f>
        <v>1</v>
      </c>
      <c r="M35" s="13"/>
      <c r="N35" s="11" t="s">
        <v>59</v>
      </c>
    </row>
    <row r="36" spans="1:14" s="49" customFormat="1" ht="16.8" thickBot="1">
      <c r="A36" s="13">
        <v>34</v>
      </c>
      <c r="B36" s="8" t="s">
        <v>60</v>
      </c>
      <c r="C36" s="8"/>
      <c r="D36" s="8"/>
      <c r="E36" s="8"/>
      <c r="F36" s="8">
        <v>3</v>
      </c>
      <c r="G36" s="8">
        <v>2</v>
      </c>
      <c r="H36" s="8"/>
      <c r="I36" s="8"/>
      <c r="J36" s="8"/>
      <c r="K36" s="8">
        <v>1</v>
      </c>
      <c r="L36" s="8">
        <f>SUM(C36:K36)</f>
        <v>6</v>
      </c>
      <c r="M36" s="13"/>
      <c r="N36" s="11" t="s">
        <v>61</v>
      </c>
    </row>
    <row r="37" spans="1:14" s="49" customFormat="1" ht="16.8" thickBot="1">
      <c r="A37" s="13">
        <v>35</v>
      </c>
      <c r="B37" s="8" t="s">
        <v>62</v>
      </c>
      <c r="C37" s="8">
        <v>18</v>
      </c>
      <c r="D37" s="8">
        <v>23</v>
      </c>
      <c r="E37" s="8">
        <v>25</v>
      </c>
      <c r="F37" s="8">
        <v>372</v>
      </c>
      <c r="G37" s="8">
        <v>89</v>
      </c>
      <c r="H37" s="8">
        <v>41</v>
      </c>
      <c r="I37" s="8">
        <v>46</v>
      </c>
      <c r="J37" s="8">
        <v>55</v>
      </c>
      <c r="K37" s="8">
        <v>26</v>
      </c>
      <c r="L37" s="8">
        <f>SUM(C37:K37)</f>
        <v>695</v>
      </c>
      <c r="M37" s="13"/>
      <c r="N37" s="11"/>
    </row>
    <row r="38" spans="1:14" s="49" customFormat="1" ht="16.8" thickBot="1">
      <c r="A38" s="13">
        <v>36</v>
      </c>
      <c r="B38" s="8" t="s">
        <v>63</v>
      </c>
      <c r="C38" s="8">
        <v>0</v>
      </c>
      <c r="D38" s="8">
        <v>0</v>
      </c>
      <c r="E38" s="8">
        <v>7</v>
      </c>
      <c r="F38" s="8">
        <v>115</v>
      </c>
      <c r="G38" s="8">
        <v>10</v>
      </c>
      <c r="H38" s="8">
        <v>10</v>
      </c>
      <c r="I38" s="8">
        <v>4</v>
      </c>
      <c r="J38" s="8">
        <v>0</v>
      </c>
      <c r="K38" s="8">
        <v>39</v>
      </c>
      <c r="L38" s="8">
        <f t="shared" si="1"/>
        <v>185</v>
      </c>
      <c r="M38" s="13"/>
      <c r="N38" s="11" t="s">
        <v>29</v>
      </c>
    </row>
    <row r="39" spans="1:14" s="49" customFormat="1" ht="16.8" thickBot="1">
      <c r="A39" s="13">
        <v>37</v>
      </c>
      <c r="B39" s="8" t="s">
        <v>64</v>
      </c>
      <c r="C39" s="8">
        <v>1</v>
      </c>
      <c r="D39" s="8"/>
      <c r="E39" s="8"/>
      <c r="F39" s="8">
        <v>6</v>
      </c>
      <c r="G39" s="8"/>
      <c r="H39" s="8">
        <v>5</v>
      </c>
      <c r="I39" s="8">
        <v>2</v>
      </c>
      <c r="J39" s="8">
        <v>1</v>
      </c>
      <c r="K39" s="8">
        <v>4</v>
      </c>
      <c r="L39" s="8">
        <f t="shared" si="1"/>
        <v>19</v>
      </c>
      <c r="M39" s="13"/>
      <c r="N39" s="11"/>
    </row>
    <row r="40" spans="1:14" s="49" customFormat="1" ht="16.8" thickBot="1">
      <c r="A40" s="13">
        <v>38</v>
      </c>
      <c r="B40" s="8" t="s">
        <v>65</v>
      </c>
      <c r="C40" s="8"/>
      <c r="D40" s="8"/>
      <c r="E40" s="8"/>
      <c r="F40" s="8"/>
      <c r="G40" s="8"/>
      <c r="H40" s="8">
        <v>20625</v>
      </c>
      <c r="I40" s="8"/>
      <c r="J40" s="8"/>
      <c r="K40" s="8"/>
      <c r="L40" s="8">
        <v>20625</v>
      </c>
      <c r="M40" s="13"/>
      <c r="N40" s="11" t="s">
        <v>29</v>
      </c>
    </row>
    <row r="41" spans="1:14" s="49" customFormat="1" ht="16.8" thickBot="1">
      <c r="A41" s="13">
        <v>39</v>
      </c>
      <c r="B41" s="8" t="s">
        <v>66</v>
      </c>
      <c r="C41" s="8"/>
      <c r="D41" s="8"/>
      <c r="E41" s="8"/>
      <c r="F41" s="8">
        <v>10742</v>
      </c>
      <c r="G41" s="8"/>
      <c r="H41" s="8"/>
      <c r="I41" s="8"/>
      <c r="J41" s="8"/>
      <c r="K41" s="8"/>
      <c r="L41" s="8">
        <v>10742</v>
      </c>
      <c r="M41" s="13"/>
      <c r="N41" s="11" t="s">
        <v>33</v>
      </c>
    </row>
    <row r="42" spans="1:14" s="49" customFormat="1" ht="16.8" thickBot="1">
      <c r="A42" s="13">
        <v>40</v>
      </c>
      <c r="B42" s="8" t="s">
        <v>67</v>
      </c>
      <c r="C42" s="8"/>
      <c r="D42" s="8"/>
      <c r="E42" s="8"/>
      <c r="F42" s="8">
        <v>25024</v>
      </c>
      <c r="G42" s="8"/>
      <c r="H42" s="8"/>
      <c r="I42" s="8"/>
      <c r="J42" s="8"/>
      <c r="K42" s="8"/>
      <c r="L42" s="8">
        <v>25024</v>
      </c>
      <c r="M42" s="13"/>
      <c r="N42" s="11" t="s">
        <v>33</v>
      </c>
    </row>
    <row r="43" spans="1:14" s="49" customFormat="1" ht="16.8" thickBot="1">
      <c r="A43" s="13">
        <v>41</v>
      </c>
      <c r="B43" s="8" t="s">
        <v>68</v>
      </c>
      <c r="C43" s="8">
        <v>17</v>
      </c>
      <c r="D43" s="8">
        <v>24</v>
      </c>
      <c r="E43" s="8"/>
      <c r="F43" s="8">
        <v>994</v>
      </c>
      <c r="G43" s="8">
        <v>5</v>
      </c>
      <c r="H43" s="8">
        <v>29</v>
      </c>
      <c r="I43" s="8">
        <v>26</v>
      </c>
      <c r="J43" s="8">
        <v>100</v>
      </c>
      <c r="K43" s="8">
        <v>291</v>
      </c>
      <c r="L43" s="8">
        <f>SUM(C43:K43)</f>
        <v>1486</v>
      </c>
      <c r="M43" s="13"/>
      <c r="N43" s="11" t="s">
        <v>29</v>
      </c>
    </row>
    <row r="44" spans="1:14" s="49" customFormat="1" ht="16.8" thickBot="1">
      <c r="A44" s="13">
        <v>42</v>
      </c>
      <c r="B44" s="8" t="s">
        <v>69</v>
      </c>
      <c r="C44" s="8"/>
      <c r="D44" s="8"/>
      <c r="E44" s="8"/>
      <c r="F44" s="8"/>
      <c r="G44" s="8"/>
      <c r="H44" s="8"/>
      <c r="I44" s="8"/>
      <c r="J44" s="8"/>
      <c r="K44" s="8">
        <v>504</v>
      </c>
      <c r="L44" s="8">
        <v>504</v>
      </c>
      <c r="M44" s="13"/>
      <c r="N44" s="11" t="s">
        <v>17</v>
      </c>
    </row>
    <row r="45" spans="1:14" s="49" customFormat="1" ht="16.8" thickBot="1">
      <c r="A45" s="13">
        <v>43</v>
      </c>
      <c r="B45" s="8" t="s">
        <v>70</v>
      </c>
      <c r="C45" s="8">
        <v>1</v>
      </c>
      <c r="D45" s="8"/>
      <c r="E45" s="8"/>
      <c r="F45" s="8">
        <v>1</v>
      </c>
      <c r="G45" s="8"/>
      <c r="H45" s="8">
        <v>1</v>
      </c>
      <c r="I45" s="8"/>
      <c r="J45" s="8">
        <v>3</v>
      </c>
      <c r="K45" s="8">
        <v>25</v>
      </c>
      <c r="L45" s="8">
        <f>SUM(C45:K45)</f>
        <v>31</v>
      </c>
      <c r="M45" s="13"/>
      <c r="N45" s="11" t="s">
        <v>29</v>
      </c>
    </row>
    <row r="46" spans="1:14" s="49" customFormat="1" ht="16.8" thickBot="1">
      <c r="A46" s="13">
        <v>44</v>
      </c>
      <c r="B46" s="8" t="s">
        <v>71</v>
      </c>
      <c r="C46" s="8"/>
      <c r="D46" s="8"/>
      <c r="E46" s="8"/>
      <c r="F46" s="8">
        <v>62000</v>
      </c>
      <c r="G46" s="8"/>
      <c r="H46" s="8"/>
      <c r="I46" s="8"/>
      <c r="J46" s="8"/>
      <c r="K46" s="8"/>
      <c r="L46" s="8">
        <v>62000</v>
      </c>
      <c r="M46" s="13"/>
      <c r="N46" s="11" t="s">
        <v>33</v>
      </c>
    </row>
    <row r="47" spans="1:14" s="49" customFormat="1" ht="16.8" thickBot="1">
      <c r="A47" s="13">
        <v>45</v>
      </c>
      <c r="B47" s="8" t="s">
        <v>72</v>
      </c>
      <c r="C47" s="8">
        <v>225</v>
      </c>
      <c r="D47" s="8">
        <v>40</v>
      </c>
      <c r="E47" s="8">
        <v>8</v>
      </c>
      <c r="F47" s="8">
        <v>4931</v>
      </c>
      <c r="G47" s="8">
        <v>90</v>
      </c>
      <c r="H47" s="8">
        <v>2652</v>
      </c>
      <c r="I47" s="8">
        <v>38</v>
      </c>
      <c r="J47" s="8">
        <v>243</v>
      </c>
      <c r="K47" s="8">
        <v>2610</v>
      </c>
      <c r="L47" s="8">
        <f t="shared" ref="L47:L56" si="2">SUM(C47:K47)</f>
        <v>10837</v>
      </c>
      <c r="M47" s="13"/>
      <c r="N47" s="11" t="s">
        <v>29</v>
      </c>
    </row>
    <row r="48" spans="1:14" s="49" customFormat="1" ht="16.8" thickBot="1">
      <c r="A48" s="13">
        <v>46</v>
      </c>
      <c r="B48" s="8" t="s">
        <v>73</v>
      </c>
      <c r="C48" s="8"/>
      <c r="D48" s="8"/>
      <c r="E48" s="8"/>
      <c r="F48" s="8">
        <v>1</v>
      </c>
      <c r="G48" s="8"/>
      <c r="H48" s="8"/>
      <c r="I48" s="8"/>
      <c r="J48" s="8"/>
      <c r="K48" s="8"/>
      <c r="L48" s="8">
        <f t="shared" si="2"/>
        <v>1</v>
      </c>
      <c r="M48" s="13"/>
      <c r="N48" s="11" t="s">
        <v>59</v>
      </c>
    </row>
    <row r="49" spans="1:14" s="49" customFormat="1" ht="16.8" thickBot="1">
      <c r="A49" s="13">
        <v>47</v>
      </c>
      <c r="B49" s="8" t="s">
        <v>74</v>
      </c>
      <c r="C49" s="8">
        <v>25</v>
      </c>
      <c r="D49" s="8">
        <v>113</v>
      </c>
      <c r="E49" s="8">
        <v>3</v>
      </c>
      <c r="F49" s="8">
        <v>452</v>
      </c>
      <c r="G49" s="8">
        <v>116</v>
      </c>
      <c r="H49" s="8">
        <v>331</v>
      </c>
      <c r="I49" s="8">
        <v>235</v>
      </c>
      <c r="J49" s="8">
        <v>13</v>
      </c>
      <c r="K49" s="8">
        <v>125</v>
      </c>
      <c r="L49" s="8">
        <f t="shared" si="2"/>
        <v>1413</v>
      </c>
      <c r="M49" s="13"/>
      <c r="N49" s="11" t="s">
        <v>29</v>
      </c>
    </row>
    <row r="50" spans="1:14" s="49" customFormat="1" ht="16.8" thickBot="1">
      <c r="A50" s="13">
        <v>48</v>
      </c>
      <c r="B50" s="8" t="s">
        <v>75</v>
      </c>
      <c r="C50" s="8">
        <v>0</v>
      </c>
      <c r="D50" s="8">
        <v>5</v>
      </c>
      <c r="E50" s="8">
        <v>0</v>
      </c>
      <c r="F50" s="8">
        <v>22</v>
      </c>
      <c r="G50" s="8">
        <v>0</v>
      </c>
      <c r="H50" s="8">
        <v>1</v>
      </c>
      <c r="I50" s="8">
        <v>0</v>
      </c>
      <c r="J50" s="8">
        <v>3</v>
      </c>
      <c r="K50" s="8">
        <v>2261</v>
      </c>
      <c r="L50" s="8">
        <f t="shared" si="2"/>
        <v>2292</v>
      </c>
      <c r="M50" s="13"/>
      <c r="N50" s="11" t="s">
        <v>29</v>
      </c>
    </row>
    <row r="51" spans="1:14" s="49" customFormat="1" ht="16.8" thickBot="1">
      <c r="A51" s="13">
        <v>49</v>
      </c>
      <c r="B51" s="8" t="s">
        <v>76</v>
      </c>
      <c r="C51" s="8">
        <v>32</v>
      </c>
      <c r="D51" s="8">
        <v>1168</v>
      </c>
      <c r="E51" s="8">
        <v>778</v>
      </c>
      <c r="F51" s="8">
        <v>2800</v>
      </c>
      <c r="G51" s="8">
        <v>284</v>
      </c>
      <c r="H51" s="8">
        <v>615</v>
      </c>
      <c r="I51" s="8">
        <v>277</v>
      </c>
      <c r="J51" s="8">
        <v>500</v>
      </c>
      <c r="K51" s="8">
        <v>301</v>
      </c>
      <c r="L51" s="8">
        <f t="shared" si="2"/>
        <v>6755</v>
      </c>
      <c r="M51" s="13"/>
      <c r="N51" s="11" t="s">
        <v>29</v>
      </c>
    </row>
    <row r="52" spans="1:14" s="49" customFormat="1" ht="16.8" thickBot="1">
      <c r="A52" s="13">
        <v>50</v>
      </c>
      <c r="B52" s="8" t="s">
        <v>77</v>
      </c>
      <c r="C52" s="8">
        <v>2906</v>
      </c>
      <c r="D52" s="8">
        <v>2097</v>
      </c>
      <c r="E52" s="8">
        <v>3958</v>
      </c>
      <c r="F52" s="8">
        <v>103510</v>
      </c>
      <c r="G52" s="8">
        <v>9290</v>
      </c>
      <c r="H52" s="8">
        <v>18750</v>
      </c>
      <c r="I52" s="8">
        <v>8176</v>
      </c>
      <c r="J52" s="8">
        <v>39648</v>
      </c>
      <c r="K52" s="8">
        <v>60307</v>
      </c>
      <c r="L52" s="8">
        <f t="shared" si="2"/>
        <v>248642</v>
      </c>
      <c r="M52" s="13"/>
      <c r="N52" s="11" t="s">
        <v>78</v>
      </c>
    </row>
    <row r="53" spans="1:14" s="49" customFormat="1" ht="16.8" thickBot="1">
      <c r="A53" s="13">
        <v>51</v>
      </c>
      <c r="B53" s="8" t="s">
        <v>79</v>
      </c>
      <c r="C53" s="8">
        <v>93</v>
      </c>
      <c r="D53" s="8">
        <v>407</v>
      </c>
      <c r="E53" s="8">
        <v>328</v>
      </c>
      <c r="F53" s="8">
        <v>5414</v>
      </c>
      <c r="G53" s="8">
        <v>751</v>
      </c>
      <c r="H53" s="8">
        <v>1350</v>
      </c>
      <c r="I53" s="8">
        <v>528</v>
      </c>
      <c r="J53" s="8">
        <v>562</v>
      </c>
      <c r="K53" s="8">
        <v>185</v>
      </c>
      <c r="L53" s="8">
        <f t="shared" si="2"/>
        <v>9618</v>
      </c>
      <c r="M53" s="13"/>
      <c r="N53" s="11" t="s">
        <v>29</v>
      </c>
    </row>
    <row r="54" spans="1:14" s="49" customFormat="1" ht="16.8" thickBot="1">
      <c r="A54" s="13">
        <v>52</v>
      </c>
      <c r="B54" s="8" t="s">
        <v>80</v>
      </c>
      <c r="C54" s="8">
        <v>2</v>
      </c>
      <c r="D54" s="8">
        <v>8</v>
      </c>
      <c r="E54" s="8">
        <v>1</v>
      </c>
      <c r="F54" s="8">
        <v>41</v>
      </c>
      <c r="G54" s="8">
        <v>4</v>
      </c>
      <c r="H54" s="8">
        <v>57</v>
      </c>
      <c r="I54" s="8">
        <v>18</v>
      </c>
      <c r="J54" s="8">
        <v>1</v>
      </c>
      <c r="K54" s="8">
        <v>8</v>
      </c>
      <c r="L54" s="8">
        <f>SUM(C54:K54)</f>
        <v>140</v>
      </c>
      <c r="M54" s="13"/>
      <c r="N54" s="11" t="s">
        <v>81</v>
      </c>
    </row>
    <row r="55" spans="1:14" s="41" customFormat="1" ht="16.8" thickBot="1">
      <c r="A55" s="13">
        <v>53</v>
      </c>
      <c r="B55" s="33" t="s">
        <v>256</v>
      </c>
      <c r="C55" s="33"/>
      <c r="D55" s="33"/>
      <c r="E55" s="33"/>
      <c r="F55" s="33"/>
      <c r="G55" s="33"/>
      <c r="H55" s="36">
        <v>1</v>
      </c>
      <c r="I55" s="33"/>
      <c r="J55" s="33"/>
      <c r="K55" s="33"/>
      <c r="L55" s="36">
        <f>SUM(C55:K55)</f>
        <v>1</v>
      </c>
      <c r="M55" s="40"/>
      <c r="N55" s="34" t="s">
        <v>257</v>
      </c>
    </row>
    <row r="56" spans="1:14" s="49" customFormat="1" ht="16.8" thickBot="1">
      <c r="A56" s="13">
        <v>54</v>
      </c>
      <c r="B56" s="8" t="s">
        <v>82</v>
      </c>
      <c r="C56" s="8">
        <v>68</v>
      </c>
      <c r="D56" s="8">
        <v>200</v>
      </c>
      <c r="E56" s="8">
        <v>382</v>
      </c>
      <c r="F56" s="8">
        <v>1866</v>
      </c>
      <c r="G56" s="8">
        <v>842</v>
      </c>
      <c r="H56" s="8">
        <v>997</v>
      </c>
      <c r="I56" s="8">
        <v>523</v>
      </c>
      <c r="J56" s="8">
        <v>147</v>
      </c>
      <c r="K56" s="8">
        <v>186</v>
      </c>
      <c r="L56" s="8">
        <f t="shared" si="2"/>
        <v>5211</v>
      </c>
      <c r="M56" s="13"/>
      <c r="N56" s="11" t="s">
        <v>83</v>
      </c>
    </row>
    <row r="57" spans="1:14" s="49" customFormat="1" ht="16.8" thickBot="1">
      <c r="A57" s="13">
        <v>55</v>
      </c>
      <c r="B57" s="8" t="s">
        <v>84</v>
      </c>
      <c r="C57" s="8"/>
      <c r="D57" s="8"/>
      <c r="E57" s="8"/>
      <c r="F57" s="8"/>
      <c r="G57" s="8"/>
      <c r="H57" s="8"/>
      <c r="I57" s="8"/>
      <c r="J57" s="8">
        <v>1</v>
      </c>
      <c r="K57" s="8"/>
      <c r="L57" s="8">
        <v>1</v>
      </c>
      <c r="M57" s="13"/>
      <c r="N57" s="11" t="s">
        <v>85</v>
      </c>
    </row>
    <row r="58" spans="1:14" s="49" customFormat="1" ht="16.8" thickBot="1">
      <c r="A58" s="13">
        <v>56</v>
      </c>
      <c r="B58" s="8" t="s">
        <v>86</v>
      </c>
      <c r="C58" s="8"/>
      <c r="D58" s="8"/>
      <c r="E58" s="8"/>
      <c r="F58" s="8">
        <v>6</v>
      </c>
      <c r="G58" s="8"/>
      <c r="H58" s="8"/>
      <c r="I58" s="8"/>
      <c r="J58" s="8">
        <v>166</v>
      </c>
      <c r="K58" s="8">
        <v>1109</v>
      </c>
      <c r="L58" s="8">
        <f>SUM(C58:K58)</f>
        <v>1281</v>
      </c>
      <c r="M58" s="13"/>
      <c r="N58" s="11" t="s">
        <v>29</v>
      </c>
    </row>
    <row r="59" spans="1:14" s="49" customFormat="1" ht="16.8" thickBot="1">
      <c r="A59" s="13">
        <v>57</v>
      </c>
      <c r="B59" s="8" t="s">
        <v>87</v>
      </c>
      <c r="C59" s="8">
        <v>3</v>
      </c>
      <c r="D59" s="8">
        <v>7</v>
      </c>
      <c r="E59" s="8"/>
      <c r="F59" s="8">
        <v>135</v>
      </c>
      <c r="G59" s="8">
        <v>1</v>
      </c>
      <c r="H59" s="8">
        <v>5</v>
      </c>
      <c r="I59" s="8">
        <v>2</v>
      </c>
      <c r="J59" s="8"/>
      <c r="K59" s="8">
        <v>27</v>
      </c>
      <c r="L59" s="8">
        <f>SUM(C59:K59)</f>
        <v>180</v>
      </c>
      <c r="M59" s="13"/>
      <c r="N59" s="11" t="s">
        <v>29</v>
      </c>
    </row>
    <row r="60" spans="1:14" s="49" customFormat="1" ht="16.8" thickBot="1">
      <c r="A60" s="13">
        <v>58</v>
      </c>
      <c r="B60" s="8" t="s">
        <v>88</v>
      </c>
      <c r="C60" s="8">
        <v>10</v>
      </c>
      <c r="D60" s="8"/>
      <c r="E60" s="8"/>
      <c r="F60" s="8">
        <v>4</v>
      </c>
      <c r="G60" s="8"/>
      <c r="H60" s="8"/>
      <c r="I60" s="8"/>
      <c r="J60" s="8">
        <v>372</v>
      </c>
      <c r="K60" s="8">
        <v>8</v>
      </c>
      <c r="L60" s="8">
        <f>SUM(C60:K60)</f>
        <v>394</v>
      </c>
      <c r="M60" s="13"/>
      <c r="N60" s="11" t="s">
        <v>29</v>
      </c>
    </row>
    <row r="61" spans="1:14" s="49" customFormat="1" ht="16.8" thickBot="1">
      <c r="A61" s="13">
        <v>59</v>
      </c>
      <c r="B61" s="8" t="s">
        <v>89</v>
      </c>
      <c r="C61" s="8"/>
      <c r="D61" s="8"/>
      <c r="E61" s="8"/>
      <c r="F61" s="8">
        <v>401</v>
      </c>
      <c r="G61" s="8"/>
      <c r="H61" s="8"/>
      <c r="I61" s="8"/>
      <c r="J61" s="8"/>
      <c r="K61" s="8"/>
      <c r="L61" s="8">
        <v>401</v>
      </c>
      <c r="M61" s="13" t="s">
        <v>90</v>
      </c>
      <c r="N61" s="11" t="s">
        <v>33</v>
      </c>
    </row>
    <row r="62" spans="1:14" s="49" customFormat="1" ht="16.8" thickBot="1">
      <c r="A62" s="13">
        <v>60</v>
      </c>
      <c r="B62" s="8" t="s">
        <v>186</v>
      </c>
      <c r="C62" s="8">
        <f>9750+106+265+164</f>
        <v>10285</v>
      </c>
      <c r="D62" s="8">
        <f>1662+23+34+16</f>
        <v>1735</v>
      </c>
      <c r="E62" s="8">
        <f>490+9+11+8</f>
        <v>518</v>
      </c>
      <c r="F62" s="8">
        <f>18049+186+205+184</f>
        <v>18624</v>
      </c>
      <c r="G62" s="8">
        <f>1026+12+17+8</f>
        <v>1063</v>
      </c>
      <c r="H62" s="8">
        <f>1678+4+20+6+9+16+25</f>
        <v>1758</v>
      </c>
      <c r="I62" s="8">
        <f>1898+15+18+20</f>
        <v>1951</v>
      </c>
      <c r="J62" s="8">
        <f>17011+117+148+110</f>
        <v>17386</v>
      </c>
      <c r="K62" s="8">
        <f>32505+199+155+193</f>
        <v>33052</v>
      </c>
      <c r="L62" s="8">
        <f>SUM(C62:K62)</f>
        <v>86372</v>
      </c>
      <c r="M62" s="13"/>
      <c r="N62" s="11" t="s">
        <v>91</v>
      </c>
    </row>
    <row r="63" spans="1:14" s="49" customFormat="1" ht="16.8" thickBot="1">
      <c r="A63" s="13">
        <v>61</v>
      </c>
      <c r="B63" s="8" t="s">
        <v>92</v>
      </c>
      <c r="C63" s="8">
        <v>24</v>
      </c>
      <c r="D63" s="8">
        <v>47</v>
      </c>
      <c r="E63" s="8">
        <v>9</v>
      </c>
      <c r="F63" s="8">
        <v>114</v>
      </c>
      <c r="G63" s="8">
        <v>12</v>
      </c>
      <c r="H63" s="8">
        <v>41</v>
      </c>
      <c r="I63" s="8">
        <v>38</v>
      </c>
      <c r="J63" s="8">
        <v>25</v>
      </c>
      <c r="K63" s="8">
        <v>135</v>
      </c>
      <c r="L63" s="8">
        <f>SUM(C63:K63)</f>
        <v>445</v>
      </c>
      <c r="M63" s="13"/>
      <c r="N63" s="11" t="s">
        <v>93</v>
      </c>
    </row>
    <row r="64" spans="1:14" s="49" customFormat="1" ht="16.8" thickBot="1">
      <c r="A64" s="13">
        <v>62</v>
      </c>
      <c r="B64" s="8" t="s">
        <v>94</v>
      </c>
      <c r="C64" s="8"/>
      <c r="D64" s="8"/>
      <c r="E64" s="8"/>
      <c r="F64" s="8">
        <v>203917</v>
      </c>
      <c r="G64" s="8"/>
      <c r="H64" s="8"/>
      <c r="I64" s="8"/>
      <c r="J64" s="8"/>
      <c r="K64" s="8"/>
      <c r="L64" s="8">
        <v>203917</v>
      </c>
      <c r="M64" s="13"/>
      <c r="N64" s="11"/>
    </row>
    <row r="65" spans="1:14" s="49" customFormat="1" ht="16.8" thickBot="1">
      <c r="A65" s="13">
        <v>63</v>
      </c>
      <c r="B65" s="8" t="s">
        <v>95</v>
      </c>
      <c r="C65" s="8">
        <v>88</v>
      </c>
      <c r="D65" s="8">
        <v>98</v>
      </c>
      <c r="E65" s="8">
        <v>20</v>
      </c>
      <c r="F65" s="8">
        <v>788</v>
      </c>
      <c r="G65" s="8">
        <v>43</v>
      </c>
      <c r="H65" s="8">
        <v>175</v>
      </c>
      <c r="I65" s="8">
        <v>310</v>
      </c>
      <c r="J65" s="8">
        <v>110</v>
      </c>
      <c r="K65" s="8">
        <v>492</v>
      </c>
      <c r="L65" s="8">
        <f>SUM(C65:K65)</f>
        <v>2124</v>
      </c>
      <c r="M65" s="13"/>
      <c r="N65" s="11" t="s">
        <v>29</v>
      </c>
    </row>
    <row r="66" spans="1:14" s="49" customFormat="1" ht="16.8" thickBot="1">
      <c r="A66" s="13">
        <v>64</v>
      </c>
      <c r="B66" s="8" t="s">
        <v>96</v>
      </c>
      <c r="C66" s="8">
        <v>426</v>
      </c>
      <c r="D66" s="8">
        <v>352</v>
      </c>
      <c r="E66" s="8">
        <v>263</v>
      </c>
      <c r="F66" s="8">
        <v>5874</v>
      </c>
      <c r="G66" s="8">
        <v>259</v>
      </c>
      <c r="H66" s="8">
        <v>1702</v>
      </c>
      <c r="I66" s="8">
        <v>618</v>
      </c>
      <c r="J66" s="8">
        <v>1821</v>
      </c>
      <c r="K66" s="8">
        <v>3431</v>
      </c>
      <c r="L66" s="8">
        <v>14746</v>
      </c>
      <c r="M66" s="13"/>
      <c r="N66" s="11" t="s">
        <v>97</v>
      </c>
    </row>
    <row r="67" spans="1:14" s="49" customFormat="1" ht="16.8" thickBot="1">
      <c r="A67" s="13">
        <v>65</v>
      </c>
      <c r="B67" s="8" t="s">
        <v>98</v>
      </c>
      <c r="C67" s="8">
        <v>436</v>
      </c>
      <c r="D67" s="8">
        <v>1029</v>
      </c>
      <c r="E67" s="8">
        <v>932</v>
      </c>
      <c r="F67" s="8">
        <v>16624</v>
      </c>
      <c r="G67" s="8">
        <v>2539</v>
      </c>
      <c r="H67" s="8">
        <v>14866</v>
      </c>
      <c r="I67" s="8">
        <v>1935</v>
      </c>
      <c r="J67" s="8">
        <v>2263</v>
      </c>
      <c r="K67" s="8">
        <v>11165</v>
      </c>
      <c r="L67" s="8">
        <v>51789</v>
      </c>
      <c r="M67" s="13"/>
      <c r="N67" s="11" t="s">
        <v>97</v>
      </c>
    </row>
    <row r="68" spans="1:14" s="49" customFormat="1" ht="16.8" thickBot="1">
      <c r="A68" s="13">
        <v>66</v>
      </c>
      <c r="B68" s="8" t="s">
        <v>99</v>
      </c>
      <c r="C68" s="8"/>
      <c r="D68" s="8"/>
      <c r="E68" s="8"/>
      <c r="F68" s="8"/>
      <c r="G68" s="8"/>
      <c r="H68" s="8">
        <v>365345</v>
      </c>
      <c r="I68" s="8"/>
      <c r="J68" s="8"/>
      <c r="K68" s="8"/>
      <c r="L68" s="8">
        <v>365345</v>
      </c>
      <c r="M68" s="13"/>
      <c r="N68" s="11" t="s">
        <v>33</v>
      </c>
    </row>
    <row r="69" spans="1:14" s="49" customFormat="1" ht="16.8" thickBot="1">
      <c r="A69" s="13">
        <v>67</v>
      </c>
      <c r="B69" s="8" t="s">
        <v>100</v>
      </c>
      <c r="C69" s="8"/>
      <c r="D69" s="8"/>
      <c r="E69" s="8"/>
      <c r="F69" s="8"/>
      <c r="G69" s="8"/>
      <c r="H69" s="8">
        <v>1</v>
      </c>
      <c r="I69" s="8"/>
      <c r="J69" s="8"/>
      <c r="K69" s="8"/>
      <c r="L69" s="8">
        <f t="shared" ref="L69:L81" si="3">SUM(C69:K69)</f>
        <v>1</v>
      </c>
      <c r="M69" s="13"/>
      <c r="N69" s="11" t="s">
        <v>101</v>
      </c>
    </row>
    <row r="70" spans="1:14" s="49" customFormat="1" ht="16.8" thickBot="1">
      <c r="A70" s="13">
        <v>68</v>
      </c>
      <c r="B70" s="8" t="s">
        <v>102</v>
      </c>
      <c r="C70" s="8">
        <v>421</v>
      </c>
      <c r="D70" s="8">
        <v>244</v>
      </c>
      <c r="E70" s="8">
        <v>135</v>
      </c>
      <c r="F70" s="8">
        <v>1292</v>
      </c>
      <c r="G70" s="8">
        <v>180</v>
      </c>
      <c r="H70" s="8">
        <v>288</v>
      </c>
      <c r="I70" s="8">
        <v>135</v>
      </c>
      <c r="J70" s="8">
        <v>1583</v>
      </c>
      <c r="K70" s="8">
        <v>3603</v>
      </c>
      <c r="L70" s="8">
        <f t="shared" si="3"/>
        <v>7881</v>
      </c>
      <c r="M70" s="13"/>
      <c r="N70" s="11" t="s">
        <v>103</v>
      </c>
    </row>
    <row r="71" spans="1:14" s="49" customFormat="1" ht="16.8" thickBot="1">
      <c r="A71" s="13">
        <v>69</v>
      </c>
      <c r="B71" s="8" t="s">
        <v>104</v>
      </c>
      <c r="C71" s="50">
        <v>66</v>
      </c>
      <c r="D71" s="51">
        <v>3</v>
      </c>
      <c r="E71" s="51">
        <v>0</v>
      </c>
      <c r="F71" s="51">
        <v>52</v>
      </c>
      <c r="G71" s="51">
        <v>2</v>
      </c>
      <c r="H71" s="51">
        <v>2</v>
      </c>
      <c r="I71" s="51">
        <v>1</v>
      </c>
      <c r="J71" s="51">
        <v>13</v>
      </c>
      <c r="K71" s="51">
        <v>160</v>
      </c>
      <c r="L71" s="8">
        <f t="shared" si="3"/>
        <v>299</v>
      </c>
      <c r="M71" s="13"/>
      <c r="N71" s="11" t="s">
        <v>83</v>
      </c>
    </row>
    <row r="72" spans="1:14" s="49" customFormat="1" ht="16.8" thickBot="1">
      <c r="A72" s="13">
        <v>70</v>
      </c>
      <c r="B72" s="8" t="s">
        <v>105</v>
      </c>
      <c r="C72" s="8">
        <v>120</v>
      </c>
      <c r="D72" s="8">
        <v>27</v>
      </c>
      <c r="E72" s="8">
        <v>1</v>
      </c>
      <c r="F72" s="8">
        <v>484</v>
      </c>
      <c r="G72" s="8">
        <v>21</v>
      </c>
      <c r="H72" s="8">
        <v>12</v>
      </c>
      <c r="I72" s="8">
        <v>12</v>
      </c>
      <c r="J72" s="8">
        <v>967</v>
      </c>
      <c r="K72" s="8">
        <v>610</v>
      </c>
      <c r="L72" s="8">
        <f t="shared" si="3"/>
        <v>2254</v>
      </c>
      <c r="M72" s="13"/>
      <c r="N72" s="11" t="s">
        <v>103</v>
      </c>
    </row>
    <row r="73" spans="1:14" s="49" customFormat="1" ht="16.8" thickBot="1">
      <c r="A73" s="13">
        <v>71</v>
      </c>
      <c r="B73" s="8" t="s">
        <v>106</v>
      </c>
      <c r="C73" s="8"/>
      <c r="D73" s="8"/>
      <c r="E73" s="8"/>
      <c r="F73" s="8"/>
      <c r="G73" s="8"/>
      <c r="H73" s="8"/>
      <c r="I73" s="8"/>
      <c r="J73" s="8"/>
      <c r="K73" s="8">
        <v>1</v>
      </c>
      <c r="L73" s="8">
        <f t="shared" si="3"/>
        <v>1</v>
      </c>
      <c r="M73" s="13"/>
      <c r="N73" s="11" t="s">
        <v>107</v>
      </c>
    </row>
    <row r="74" spans="1:14" s="49" customFormat="1" ht="16.8" thickBot="1">
      <c r="A74" s="13">
        <v>72</v>
      </c>
      <c r="B74" s="8" t="s">
        <v>108</v>
      </c>
      <c r="C74" s="8"/>
      <c r="D74" s="8"/>
      <c r="E74" s="8"/>
      <c r="F74" s="8"/>
      <c r="G74" s="8"/>
      <c r="H74" s="8">
        <v>1</v>
      </c>
      <c r="I74" s="8"/>
      <c r="J74" s="8"/>
      <c r="K74" s="8"/>
      <c r="L74" s="8">
        <f t="shared" si="3"/>
        <v>1</v>
      </c>
      <c r="M74" s="13"/>
      <c r="N74" s="11" t="s">
        <v>59</v>
      </c>
    </row>
    <row r="75" spans="1:14" s="49" customFormat="1" ht="16.8" thickBot="1">
      <c r="A75" s="13">
        <v>73</v>
      </c>
      <c r="B75" s="8" t="s">
        <v>233</v>
      </c>
      <c r="C75" s="8"/>
      <c r="D75" s="8"/>
      <c r="E75" s="8"/>
      <c r="F75" s="8">
        <v>1</v>
      </c>
      <c r="G75" s="8"/>
      <c r="H75" s="8"/>
      <c r="I75" s="8"/>
      <c r="J75" s="8"/>
      <c r="K75" s="8"/>
      <c r="L75" s="8">
        <f t="shared" si="3"/>
        <v>1</v>
      </c>
      <c r="M75" s="13"/>
      <c r="N75" s="11" t="s">
        <v>234</v>
      </c>
    </row>
    <row r="76" spans="1:14" s="49" customFormat="1">
      <c r="A76" s="13"/>
      <c r="B76" s="19" t="s">
        <v>1</v>
      </c>
      <c r="C76" s="19" t="s">
        <v>2</v>
      </c>
      <c r="D76" s="19" t="s">
        <v>3</v>
      </c>
      <c r="E76" s="19" t="s">
        <v>4</v>
      </c>
      <c r="F76" s="19" t="s">
        <v>5</v>
      </c>
      <c r="G76" s="19" t="s">
        <v>6</v>
      </c>
      <c r="H76" s="19" t="s">
        <v>7</v>
      </c>
      <c r="I76" s="19" t="s">
        <v>8</v>
      </c>
      <c r="J76" s="19" t="s">
        <v>9</v>
      </c>
      <c r="K76" s="19" t="s">
        <v>10</v>
      </c>
      <c r="L76" s="19" t="s">
        <v>11</v>
      </c>
      <c r="M76" s="20" t="s">
        <v>12</v>
      </c>
      <c r="N76" s="11"/>
    </row>
    <row r="77" spans="1:14" s="49" customFormat="1" ht="16.8" thickBot="1">
      <c r="A77" s="13"/>
      <c r="B77" s="19" t="s">
        <v>109</v>
      </c>
      <c r="C77" s="19" t="s">
        <v>2</v>
      </c>
      <c r="D77" s="19" t="s">
        <v>3</v>
      </c>
      <c r="E77" s="19" t="s">
        <v>4</v>
      </c>
      <c r="F77" s="19" t="s">
        <v>110</v>
      </c>
      <c r="G77" s="19" t="s">
        <v>111</v>
      </c>
      <c r="H77" s="19" t="s">
        <v>112</v>
      </c>
      <c r="I77" s="19" t="s">
        <v>113</v>
      </c>
      <c r="J77" s="19" t="s">
        <v>114</v>
      </c>
      <c r="K77" s="19" t="s">
        <v>115</v>
      </c>
      <c r="L77" s="19" t="s">
        <v>11</v>
      </c>
      <c r="M77" s="20" t="s">
        <v>12</v>
      </c>
      <c r="N77" s="11"/>
    </row>
    <row r="78" spans="1:14" s="49" customFormat="1" ht="16.8" thickBot="1">
      <c r="A78" s="13">
        <v>1</v>
      </c>
      <c r="B78" s="8" t="s">
        <v>116</v>
      </c>
      <c r="C78" s="8">
        <v>59</v>
      </c>
      <c r="D78" s="8">
        <v>504</v>
      </c>
      <c r="E78" s="8">
        <v>103</v>
      </c>
      <c r="F78" s="8">
        <v>2303</v>
      </c>
      <c r="G78" s="8">
        <v>499</v>
      </c>
      <c r="H78" s="8">
        <v>1900</v>
      </c>
      <c r="I78" s="8">
        <v>355</v>
      </c>
      <c r="J78" s="8">
        <v>340</v>
      </c>
      <c r="K78" s="8">
        <v>1623</v>
      </c>
      <c r="L78" s="8">
        <f t="shared" si="3"/>
        <v>7686</v>
      </c>
      <c r="M78" s="13"/>
      <c r="N78" s="11" t="s">
        <v>117</v>
      </c>
    </row>
    <row r="79" spans="1:14" s="49" customFormat="1" ht="16.8" thickBot="1">
      <c r="A79" s="13">
        <v>2</v>
      </c>
      <c r="B79" s="8" t="s">
        <v>118</v>
      </c>
      <c r="C79" s="8">
        <v>117</v>
      </c>
      <c r="D79" s="8">
        <v>1507</v>
      </c>
      <c r="E79" s="8">
        <v>270</v>
      </c>
      <c r="F79" s="8">
        <v>2015</v>
      </c>
      <c r="G79" s="8">
        <v>807</v>
      </c>
      <c r="H79" s="8">
        <v>2305</v>
      </c>
      <c r="I79" s="8">
        <v>482</v>
      </c>
      <c r="J79" s="8">
        <v>556</v>
      </c>
      <c r="K79" s="8">
        <v>2138</v>
      </c>
      <c r="L79" s="8">
        <f t="shared" si="3"/>
        <v>10197</v>
      </c>
      <c r="M79" s="13"/>
      <c r="N79" s="11"/>
    </row>
    <row r="80" spans="1:14" s="49" customFormat="1" ht="16.8" thickBot="1">
      <c r="A80" s="13">
        <v>3</v>
      </c>
      <c r="B80" s="8" t="s">
        <v>119</v>
      </c>
      <c r="C80" s="8">
        <v>12</v>
      </c>
      <c r="D80" s="8">
        <v>66</v>
      </c>
      <c r="E80" s="8">
        <v>12</v>
      </c>
      <c r="F80" s="8">
        <v>126</v>
      </c>
      <c r="G80" s="8">
        <v>71</v>
      </c>
      <c r="H80" s="8">
        <v>145</v>
      </c>
      <c r="I80" s="8">
        <v>55</v>
      </c>
      <c r="J80" s="8">
        <v>73</v>
      </c>
      <c r="K80" s="8">
        <v>131</v>
      </c>
      <c r="L80" s="8">
        <f t="shared" si="3"/>
        <v>691</v>
      </c>
      <c r="M80" s="13"/>
      <c r="N80" s="11" t="s">
        <v>103</v>
      </c>
    </row>
    <row r="81" spans="1:14" s="49" customFormat="1" ht="16.8" thickBot="1">
      <c r="A81" s="13">
        <v>4</v>
      </c>
      <c r="B81" s="8" t="s">
        <v>120</v>
      </c>
      <c r="C81" s="8"/>
      <c r="D81" s="8">
        <v>19</v>
      </c>
      <c r="E81" s="8"/>
      <c r="F81" s="8">
        <v>234</v>
      </c>
      <c r="G81" s="8">
        <v>2</v>
      </c>
      <c r="H81" s="8">
        <v>6</v>
      </c>
      <c r="I81" s="8">
        <v>1</v>
      </c>
      <c r="J81" s="8"/>
      <c r="K81" s="8">
        <v>18</v>
      </c>
      <c r="L81" s="8">
        <f t="shared" si="3"/>
        <v>280</v>
      </c>
      <c r="M81" s="13"/>
      <c r="N81" s="11" t="s">
        <v>103</v>
      </c>
    </row>
    <row r="82" spans="1:14" s="49" customFormat="1" ht="16.8" thickBot="1">
      <c r="A82" s="13">
        <v>5</v>
      </c>
      <c r="B82" s="8" t="s">
        <v>121</v>
      </c>
      <c r="C82" s="8">
        <v>2</v>
      </c>
      <c r="D82" s="8">
        <v>3</v>
      </c>
      <c r="E82" s="8">
        <v>1</v>
      </c>
      <c r="F82" s="8">
        <v>9</v>
      </c>
      <c r="G82" s="8">
        <v>12</v>
      </c>
      <c r="H82" s="8">
        <v>12</v>
      </c>
      <c r="I82" s="8">
        <v>3</v>
      </c>
      <c r="J82" s="8">
        <v>4</v>
      </c>
      <c r="K82" s="8">
        <v>10</v>
      </c>
      <c r="L82" s="8">
        <f>SUM(C82:K82)</f>
        <v>56</v>
      </c>
      <c r="M82" s="13"/>
      <c r="N82" s="11"/>
    </row>
    <row r="83" spans="1:14" s="49" customFormat="1" ht="16.8" thickBot="1">
      <c r="A83" s="13">
        <v>6</v>
      </c>
      <c r="B83" s="8" t="s">
        <v>122</v>
      </c>
      <c r="C83" s="8">
        <v>40</v>
      </c>
      <c r="D83" s="8">
        <v>279</v>
      </c>
      <c r="E83" s="8">
        <v>30</v>
      </c>
      <c r="F83" s="8">
        <v>631</v>
      </c>
      <c r="G83" s="8">
        <v>241</v>
      </c>
      <c r="H83" s="8">
        <v>501</v>
      </c>
      <c r="I83" s="8">
        <v>112</v>
      </c>
      <c r="J83" s="8">
        <v>103</v>
      </c>
      <c r="K83" s="8">
        <v>620</v>
      </c>
      <c r="L83" s="8">
        <f>SUM(C83:K83)</f>
        <v>2557</v>
      </c>
      <c r="M83" s="13"/>
      <c r="N83" s="11"/>
    </row>
    <row r="84" spans="1:14" s="9" customFormat="1" ht="16.8" thickBot="1">
      <c r="A84" s="7">
        <v>7</v>
      </c>
      <c r="B84" s="8" t="s">
        <v>123</v>
      </c>
      <c r="C84" s="8">
        <v>15</v>
      </c>
      <c r="D84" s="8">
        <v>198</v>
      </c>
      <c r="E84" s="8">
        <v>11</v>
      </c>
      <c r="F84" s="8">
        <v>1177</v>
      </c>
      <c r="G84" s="8">
        <v>393</v>
      </c>
      <c r="H84" s="8">
        <v>63</v>
      </c>
      <c r="I84" s="8">
        <v>148</v>
      </c>
      <c r="J84" s="8">
        <v>13</v>
      </c>
      <c r="K84" s="8">
        <v>317</v>
      </c>
      <c r="L84" s="8">
        <v>2335</v>
      </c>
      <c r="M84" s="13"/>
      <c r="N84" s="11" t="s">
        <v>124</v>
      </c>
    </row>
    <row r="85" spans="1:14" s="9" customFormat="1" ht="16.8" thickBot="1">
      <c r="A85" s="7">
        <v>8</v>
      </c>
      <c r="B85" s="8" t="s">
        <v>125</v>
      </c>
      <c r="C85" s="8">
        <v>691</v>
      </c>
      <c r="D85" s="8"/>
      <c r="E85" s="8"/>
      <c r="F85" s="8">
        <v>4169</v>
      </c>
      <c r="G85" s="8">
        <v>666</v>
      </c>
      <c r="H85" s="8">
        <v>1065</v>
      </c>
      <c r="I85" s="8">
        <v>890</v>
      </c>
      <c r="J85" s="8">
        <v>1435</v>
      </c>
      <c r="K85" s="8">
        <v>4184</v>
      </c>
      <c r="L85" s="8">
        <f>SUM(C85:K85)</f>
        <v>13100</v>
      </c>
      <c r="M85" s="13"/>
      <c r="N85" s="11" t="s">
        <v>124</v>
      </c>
    </row>
    <row r="86" spans="1:14" s="9" customFormat="1" ht="16.8" thickBot="1">
      <c r="A86" s="7">
        <v>9</v>
      </c>
      <c r="B86" s="15" t="s">
        <v>126</v>
      </c>
      <c r="C86" s="8"/>
      <c r="D86" s="8"/>
      <c r="E86" s="8"/>
      <c r="F86" s="8"/>
      <c r="G86" s="8">
        <v>102</v>
      </c>
      <c r="H86" s="8"/>
      <c r="I86" s="8"/>
      <c r="J86" s="8"/>
      <c r="K86" s="8"/>
      <c r="L86" s="8">
        <v>102</v>
      </c>
      <c r="M86" s="13"/>
      <c r="N86" s="11" t="s">
        <v>107</v>
      </c>
    </row>
    <row r="87" spans="1:14" s="9" customFormat="1" ht="16.8" thickBot="1">
      <c r="A87" s="7">
        <v>10</v>
      </c>
      <c r="B87" s="15" t="s">
        <v>127</v>
      </c>
      <c r="C87" s="8"/>
      <c r="D87" s="8"/>
      <c r="E87" s="8"/>
      <c r="F87" s="8"/>
      <c r="G87" s="8">
        <v>3700</v>
      </c>
      <c r="H87" s="8"/>
      <c r="I87" s="8"/>
      <c r="J87" s="8"/>
      <c r="K87" s="8"/>
      <c r="L87" s="8">
        <v>3700</v>
      </c>
      <c r="M87" s="13"/>
      <c r="N87" s="11" t="s">
        <v>107</v>
      </c>
    </row>
    <row r="88" spans="1:14" s="9" customFormat="1" ht="16.8" thickBot="1">
      <c r="A88" s="7">
        <v>11</v>
      </c>
      <c r="B88" s="15" t="s">
        <v>128</v>
      </c>
      <c r="C88" s="8"/>
      <c r="D88" s="8"/>
      <c r="E88" s="8"/>
      <c r="F88" s="8">
        <v>2183</v>
      </c>
      <c r="G88" s="8"/>
      <c r="H88" s="8">
        <v>1105</v>
      </c>
      <c r="I88" s="8"/>
      <c r="J88" s="8">
        <v>19651</v>
      </c>
      <c r="K88" s="8">
        <v>6751</v>
      </c>
      <c r="L88" s="8">
        <f>SUM(C88:K88)</f>
        <v>29690</v>
      </c>
      <c r="M88" s="13"/>
      <c r="N88" s="11" t="s">
        <v>129</v>
      </c>
    </row>
    <row r="89" spans="1:14" s="9" customFormat="1" ht="16.8" thickBot="1">
      <c r="A89" s="7">
        <v>12</v>
      </c>
      <c r="B89" s="8" t="s">
        <v>130</v>
      </c>
      <c r="C89" s="8"/>
      <c r="D89" s="8"/>
      <c r="E89" s="8"/>
      <c r="F89" s="8"/>
      <c r="G89" s="8"/>
      <c r="H89" s="8">
        <v>10000</v>
      </c>
      <c r="I89" s="8"/>
      <c r="J89" s="8"/>
      <c r="K89" s="8"/>
      <c r="L89" s="8">
        <v>10000</v>
      </c>
      <c r="M89" s="13"/>
      <c r="N89" s="11" t="s">
        <v>103</v>
      </c>
    </row>
    <row r="90" spans="1:14" s="9" customFormat="1" ht="16.8" thickBot="1">
      <c r="A90" s="7">
        <v>13</v>
      </c>
      <c r="B90" s="15" t="s">
        <v>131</v>
      </c>
      <c r="C90" s="8">
        <v>9</v>
      </c>
      <c r="D90" s="8"/>
      <c r="E90" s="8"/>
      <c r="F90" s="8"/>
      <c r="G90" s="8"/>
      <c r="H90" s="8"/>
      <c r="I90" s="8"/>
      <c r="J90" s="8"/>
      <c r="K90" s="8"/>
      <c r="L90" s="8">
        <v>9</v>
      </c>
      <c r="M90" s="13"/>
      <c r="N90" s="11" t="s">
        <v>107</v>
      </c>
    </row>
    <row r="91" spans="1:14" s="9" customFormat="1" ht="16.8" thickBot="1">
      <c r="A91" s="7">
        <v>14</v>
      </c>
      <c r="B91" s="15" t="s">
        <v>132</v>
      </c>
      <c r="C91" s="8"/>
      <c r="D91" s="8"/>
      <c r="E91" s="8"/>
      <c r="F91" s="8">
        <v>455</v>
      </c>
      <c r="G91" s="8">
        <v>44</v>
      </c>
      <c r="H91" s="8">
        <v>280</v>
      </c>
      <c r="I91" s="8">
        <v>32</v>
      </c>
      <c r="J91" s="8">
        <v>825</v>
      </c>
      <c r="K91" s="8">
        <v>272</v>
      </c>
      <c r="L91" s="8">
        <f>SUM(C91:K91)</f>
        <v>1908</v>
      </c>
      <c r="M91" s="13"/>
      <c r="N91" s="21" t="s">
        <v>133</v>
      </c>
    </row>
    <row r="92" spans="1:14" s="9" customFormat="1" ht="16.8" thickBot="1">
      <c r="A92" s="7">
        <f>A91+1</f>
        <v>15</v>
      </c>
      <c r="B92" s="15" t="s">
        <v>134</v>
      </c>
      <c r="C92" s="15">
        <v>124</v>
      </c>
      <c r="D92" s="15"/>
      <c r="E92" s="15"/>
      <c r="F92" s="15"/>
      <c r="G92" s="15"/>
      <c r="H92" s="15"/>
      <c r="I92" s="15"/>
      <c r="J92" s="15"/>
      <c r="K92" s="15"/>
      <c r="L92" s="15">
        <f t="shared" ref="L92:L100" si="4">SUM(C92:K92)</f>
        <v>124</v>
      </c>
      <c r="M92" s="13"/>
      <c r="N92" s="11" t="s">
        <v>135</v>
      </c>
    </row>
    <row r="93" spans="1:14" s="9" customFormat="1" ht="16.8" thickBot="1">
      <c r="A93" s="7">
        <f t="shared" ref="A93:A112" si="5">A92+1</f>
        <v>16</v>
      </c>
      <c r="B93" s="15" t="s">
        <v>136</v>
      </c>
      <c r="C93" s="15">
        <v>14</v>
      </c>
      <c r="D93" s="15"/>
      <c r="E93" s="15"/>
      <c r="F93" s="15"/>
      <c r="G93" s="15"/>
      <c r="H93" s="15"/>
      <c r="I93" s="15"/>
      <c r="J93" s="15"/>
      <c r="K93" s="15"/>
      <c r="L93" s="15">
        <f t="shared" si="4"/>
        <v>14</v>
      </c>
      <c r="M93" s="13"/>
      <c r="N93" s="11" t="s">
        <v>135</v>
      </c>
    </row>
    <row r="94" spans="1:14" s="9" customFormat="1" ht="16.8" thickBot="1">
      <c r="A94" s="7">
        <f t="shared" si="5"/>
        <v>17</v>
      </c>
      <c r="B94" s="15" t="s">
        <v>137</v>
      </c>
      <c r="C94" s="15">
        <v>2</v>
      </c>
      <c r="D94" s="15"/>
      <c r="E94" s="15"/>
      <c r="F94" s="15"/>
      <c r="G94" s="15"/>
      <c r="H94" s="15"/>
      <c r="I94" s="15"/>
      <c r="J94" s="15"/>
      <c r="K94" s="15"/>
      <c r="L94" s="15">
        <f t="shared" si="4"/>
        <v>2</v>
      </c>
      <c r="M94" s="13"/>
      <c r="N94" s="11" t="s">
        <v>135</v>
      </c>
    </row>
    <row r="95" spans="1:14" s="9" customFormat="1" ht="16.8" thickBot="1">
      <c r="A95" s="7">
        <f t="shared" si="5"/>
        <v>18</v>
      </c>
      <c r="B95" s="15" t="s">
        <v>138</v>
      </c>
      <c r="C95" s="15">
        <v>9</v>
      </c>
      <c r="D95" s="15"/>
      <c r="E95" s="15"/>
      <c r="F95" s="15"/>
      <c r="G95" s="15"/>
      <c r="H95" s="15"/>
      <c r="I95" s="15"/>
      <c r="J95" s="15"/>
      <c r="K95" s="15"/>
      <c r="L95" s="15">
        <f t="shared" si="4"/>
        <v>9</v>
      </c>
      <c r="M95" s="13"/>
      <c r="N95" s="11" t="s">
        <v>135</v>
      </c>
    </row>
    <row r="96" spans="1:14" s="9" customFormat="1" ht="16.8" thickBot="1">
      <c r="A96" s="7">
        <f t="shared" si="5"/>
        <v>19</v>
      </c>
      <c r="B96" s="15" t="s">
        <v>139</v>
      </c>
      <c r="C96" s="15"/>
      <c r="D96" s="15"/>
      <c r="E96" s="15"/>
      <c r="F96" s="15"/>
      <c r="G96" s="15"/>
      <c r="H96" s="15"/>
      <c r="I96" s="15"/>
      <c r="J96" s="15"/>
      <c r="K96" s="15">
        <v>16</v>
      </c>
      <c r="L96" s="15">
        <f t="shared" si="4"/>
        <v>16</v>
      </c>
      <c r="M96" s="13"/>
      <c r="N96" s="11" t="s">
        <v>135</v>
      </c>
    </row>
    <row r="97" spans="1:14" s="9" customFormat="1" ht="16.8" thickBot="1">
      <c r="A97" s="7">
        <f t="shared" si="5"/>
        <v>20</v>
      </c>
      <c r="B97" s="15" t="s">
        <v>140</v>
      </c>
      <c r="C97" s="15"/>
      <c r="D97" s="15"/>
      <c r="E97" s="15"/>
      <c r="F97" s="15">
        <v>17</v>
      </c>
      <c r="G97" s="15"/>
      <c r="H97" s="15"/>
      <c r="I97" s="15"/>
      <c r="J97" s="15"/>
      <c r="K97" s="15"/>
      <c r="L97" s="15">
        <f t="shared" si="4"/>
        <v>17</v>
      </c>
      <c r="M97" s="13"/>
      <c r="N97" s="11" t="s">
        <v>135</v>
      </c>
    </row>
    <row r="98" spans="1:14" s="9" customFormat="1" ht="16.8" thickBot="1">
      <c r="A98" s="7">
        <f t="shared" si="5"/>
        <v>21</v>
      </c>
      <c r="B98" s="15" t="s">
        <v>141</v>
      </c>
      <c r="C98" s="15">
        <v>63</v>
      </c>
      <c r="D98" s="15"/>
      <c r="E98" s="15"/>
      <c r="F98" s="15"/>
      <c r="G98" s="15"/>
      <c r="H98" s="15"/>
      <c r="I98" s="15"/>
      <c r="J98" s="15"/>
      <c r="K98" s="15"/>
      <c r="L98" s="15">
        <f t="shared" si="4"/>
        <v>63</v>
      </c>
      <c r="M98" s="13"/>
      <c r="N98" s="11" t="s">
        <v>135</v>
      </c>
    </row>
    <row r="99" spans="1:14" s="9" customFormat="1" ht="16.8" thickBot="1">
      <c r="A99" s="7">
        <f t="shared" si="5"/>
        <v>22</v>
      </c>
      <c r="B99" s="15" t="s">
        <v>142</v>
      </c>
      <c r="C99" s="15"/>
      <c r="D99" s="15"/>
      <c r="E99" s="15"/>
      <c r="F99" s="15"/>
      <c r="G99" s="15"/>
      <c r="H99" s="15"/>
      <c r="I99" s="15"/>
      <c r="J99" s="15">
        <v>1</v>
      </c>
      <c r="K99" s="15"/>
      <c r="L99" s="15">
        <f t="shared" si="4"/>
        <v>1</v>
      </c>
      <c r="M99" s="13"/>
      <c r="N99" s="11" t="s">
        <v>135</v>
      </c>
    </row>
    <row r="100" spans="1:14" s="9" customFormat="1" ht="16.8" thickBot="1">
      <c r="A100" s="7">
        <f t="shared" si="5"/>
        <v>23</v>
      </c>
      <c r="B100" s="15" t="s">
        <v>143</v>
      </c>
      <c r="C100" s="15"/>
      <c r="D100" s="15"/>
      <c r="E100" s="15"/>
      <c r="F100" s="15">
        <v>5</v>
      </c>
      <c r="G100" s="15"/>
      <c r="H100" s="15"/>
      <c r="I100" s="15"/>
      <c r="J100" s="15"/>
      <c r="K100" s="15"/>
      <c r="L100" s="15">
        <f t="shared" si="4"/>
        <v>5</v>
      </c>
      <c r="M100" s="13"/>
      <c r="N100" s="11" t="s">
        <v>135</v>
      </c>
    </row>
    <row r="101" spans="1:14" s="9" customFormat="1" ht="16.8" thickBot="1">
      <c r="A101" s="7">
        <f t="shared" si="5"/>
        <v>24</v>
      </c>
      <c r="B101" s="15" t="s">
        <v>144</v>
      </c>
      <c r="C101" s="15"/>
      <c r="D101" s="15"/>
      <c r="E101" s="15"/>
      <c r="F101" s="15"/>
      <c r="G101" s="15"/>
      <c r="H101" s="15"/>
      <c r="I101" s="15"/>
      <c r="J101" s="15">
        <v>1</v>
      </c>
      <c r="K101" s="15"/>
      <c r="L101" s="15">
        <v>1</v>
      </c>
      <c r="M101" s="7"/>
      <c r="N101" s="11" t="s">
        <v>135</v>
      </c>
    </row>
    <row r="102" spans="1:14" s="9" customFormat="1" ht="16.8" thickBot="1">
      <c r="A102" s="7">
        <f t="shared" si="5"/>
        <v>25</v>
      </c>
      <c r="B102" s="15" t="s">
        <v>145</v>
      </c>
      <c r="C102" s="15"/>
      <c r="D102" s="15"/>
      <c r="E102" s="15"/>
      <c r="F102" s="15"/>
      <c r="G102" s="15">
        <v>1</v>
      </c>
      <c r="H102" s="15"/>
      <c r="I102" s="15"/>
      <c r="J102" s="15"/>
      <c r="K102" s="15"/>
      <c r="L102" s="15">
        <v>1</v>
      </c>
      <c r="M102" s="7"/>
      <c r="N102" s="11" t="s">
        <v>135</v>
      </c>
    </row>
    <row r="103" spans="1:14" s="9" customFormat="1" ht="16.8" thickBot="1">
      <c r="A103" s="7">
        <f t="shared" si="5"/>
        <v>26</v>
      </c>
      <c r="B103" s="15" t="s">
        <v>146</v>
      </c>
      <c r="C103" s="15"/>
      <c r="D103" s="15"/>
      <c r="E103" s="15"/>
      <c r="F103" s="15"/>
      <c r="G103" s="15">
        <v>1</v>
      </c>
      <c r="H103" s="15"/>
      <c r="I103" s="15"/>
      <c r="J103" s="15"/>
      <c r="K103" s="15"/>
      <c r="L103" s="15">
        <v>1</v>
      </c>
      <c r="M103" s="7"/>
      <c r="N103" s="11" t="s">
        <v>135</v>
      </c>
    </row>
    <row r="104" spans="1:14" s="9" customFormat="1" ht="16.8" thickBot="1">
      <c r="A104" s="7">
        <f t="shared" si="5"/>
        <v>27</v>
      </c>
      <c r="B104" s="15" t="s">
        <v>147</v>
      </c>
      <c r="C104" s="15"/>
      <c r="D104" s="15"/>
      <c r="E104" s="15"/>
      <c r="F104" s="15"/>
      <c r="G104" s="15"/>
      <c r="H104" s="15">
        <v>1</v>
      </c>
      <c r="I104" s="15"/>
      <c r="J104" s="15"/>
      <c r="K104" s="15"/>
      <c r="L104" s="15">
        <v>1</v>
      </c>
      <c r="M104" s="7" t="s">
        <v>148</v>
      </c>
      <c r="N104" s="11" t="s">
        <v>149</v>
      </c>
    </row>
    <row r="105" spans="1:14" s="9" customFormat="1" ht="16.8" thickBot="1">
      <c r="A105" s="7">
        <f t="shared" si="5"/>
        <v>28</v>
      </c>
      <c r="B105" s="15" t="s">
        <v>150</v>
      </c>
      <c r="C105" s="15"/>
      <c r="D105" s="15"/>
      <c r="E105" s="15"/>
      <c r="F105" s="15"/>
      <c r="G105" s="15"/>
      <c r="H105" s="15">
        <v>1</v>
      </c>
      <c r="I105" s="15"/>
      <c r="J105" s="15"/>
      <c r="K105" s="15"/>
      <c r="L105" s="15">
        <v>1</v>
      </c>
      <c r="M105" s="7" t="s">
        <v>148</v>
      </c>
      <c r="N105" s="11" t="s">
        <v>151</v>
      </c>
    </row>
    <row r="106" spans="1:14" s="9" customFormat="1" ht="16.8" thickBot="1">
      <c r="A106" s="7">
        <f t="shared" si="5"/>
        <v>29</v>
      </c>
      <c r="B106" s="15" t="s">
        <v>152</v>
      </c>
      <c r="C106" s="15"/>
      <c r="D106" s="15"/>
      <c r="E106" s="15"/>
      <c r="F106" s="15"/>
      <c r="G106" s="15"/>
      <c r="H106" s="15">
        <v>1</v>
      </c>
      <c r="I106" s="15"/>
      <c r="J106" s="15"/>
      <c r="K106" s="15"/>
      <c r="L106" s="15">
        <v>1</v>
      </c>
      <c r="M106" s="7" t="s">
        <v>148</v>
      </c>
      <c r="N106" s="11" t="s">
        <v>153</v>
      </c>
    </row>
    <row r="107" spans="1:14" s="9" customFormat="1" ht="16.8" thickBot="1">
      <c r="A107" s="7">
        <f t="shared" si="5"/>
        <v>30</v>
      </c>
      <c r="B107" s="15" t="s">
        <v>154</v>
      </c>
      <c r="C107" s="15"/>
      <c r="D107" s="15"/>
      <c r="E107" s="15"/>
      <c r="F107" s="15"/>
      <c r="G107" s="15"/>
      <c r="H107" s="15">
        <v>1</v>
      </c>
      <c r="I107" s="15"/>
      <c r="J107" s="15"/>
      <c r="K107" s="15"/>
      <c r="L107" s="15">
        <v>1</v>
      </c>
      <c r="M107" s="7" t="s">
        <v>148</v>
      </c>
      <c r="N107" s="11" t="s">
        <v>155</v>
      </c>
    </row>
    <row r="108" spans="1:14" s="9" customFormat="1" ht="16.8" thickBot="1">
      <c r="A108" s="7">
        <f t="shared" si="5"/>
        <v>31</v>
      </c>
      <c r="B108" s="15" t="s">
        <v>156</v>
      </c>
      <c r="C108" s="15"/>
      <c r="D108" s="15"/>
      <c r="E108" s="15"/>
      <c r="F108" s="15"/>
      <c r="G108" s="15"/>
      <c r="H108" s="15">
        <v>1</v>
      </c>
      <c r="I108" s="15"/>
      <c r="J108" s="15"/>
      <c r="K108" s="15"/>
      <c r="L108" s="15">
        <v>1</v>
      </c>
      <c r="M108" s="7" t="s">
        <v>148</v>
      </c>
      <c r="N108" s="11" t="s">
        <v>157</v>
      </c>
    </row>
    <row r="109" spans="1:14" s="9" customFormat="1" ht="16.8" thickBot="1">
      <c r="A109" s="7">
        <f t="shared" si="5"/>
        <v>32</v>
      </c>
      <c r="B109" s="15" t="s">
        <v>158</v>
      </c>
      <c r="C109" s="15"/>
      <c r="D109" s="15"/>
      <c r="E109" s="15"/>
      <c r="F109" s="15"/>
      <c r="G109" s="15"/>
      <c r="H109" s="15">
        <v>1</v>
      </c>
      <c r="I109" s="15"/>
      <c r="J109" s="15"/>
      <c r="K109" s="15"/>
      <c r="L109" s="15">
        <v>1</v>
      </c>
      <c r="M109" s="7" t="s">
        <v>148</v>
      </c>
      <c r="N109" s="11" t="s">
        <v>159</v>
      </c>
    </row>
    <row r="110" spans="1:14" s="9" customFormat="1" ht="16.8" thickBot="1">
      <c r="A110" s="7">
        <f t="shared" si="5"/>
        <v>33</v>
      </c>
      <c r="B110" s="15" t="s">
        <v>160</v>
      </c>
      <c r="C110" s="15"/>
      <c r="D110" s="15"/>
      <c r="E110" s="15"/>
      <c r="F110" s="15"/>
      <c r="G110" s="15"/>
      <c r="H110" s="15">
        <v>1</v>
      </c>
      <c r="I110" s="15"/>
      <c r="J110" s="15"/>
      <c r="K110" s="15"/>
      <c r="L110" s="15">
        <v>1</v>
      </c>
      <c r="M110" s="7" t="s">
        <v>148</v>
      </c>
      <c r="N110" s="11" t="s">
        <v>161</v>
      </c>
    </row>
    <row r="111" spans="1:14" s="9" customFormat="1" ht="16.8" thickBot="1">
      <c r="A111" s="7">
        <f t="shared" si="5"/>
        <v>34</v>
      </c>
      <c r="B111" s="15" t="s">
        <v>162</v>
      </c>
      <c r="C111" s="15"/>
      <c r="D111" s="15"/>
      <c r="E111" s="15"/>
      <c r="F111" s="15"/>
      <c r="G111" s="15"/>
      <c r="H111" s="15"/>
      <c r="I111" s="15"/>
      <c r="J111" s="15">
        <v>1</v>
      </c>
      <c r="K111" s="15"/>
      <c r="L111" s="15">
        <v>1</v>
      </c>
      <c r="M111" s="7" t="s">
        <v>148</v>
      </c>
      <c r="N111" s="11" t="s">
        <v>163</v>
      </c>
    </row>
    <row r="112" spans="1:14" s="9" customFormat="1" ht="16.8" thickBot="1">
      <c r="A112" s="7">
        <f t="shared" si="5"/>
        <v>35</v>
      </c>
      <c r="B112" s="15" t="s">
        <v>164</v>
      </c>
      <c r="C112" s="15"/>
      <c r="D112" s="15"/>
      <c r="E112" s="15"/>
      <c r="F112" s="15"/>
      <c r="G112" s="15"/>
      <c r="H112" s="15"/>
      <c r="I112" s="15"/>
      <c r="J112" s="15">
        <v>1</v>
      </c>
      <c r="K112" s="15"/>
      <c r="L112" s="15">
        <v>1</v>
      </c>
      <c r="M112" s="7" t="s">
        <v>148</v>
      </c>
      <c r="N112" s="11" t="s">
        <v>165</v>
      </c>
    </row>
    <row r="113" spans="1:14" s="9" customFormat="1" ht="16.8" thickBot="1">
      <c r="A113" s="7">
        <f>A112+1</f>
        <v>36</v>
      </c>
      <c r="B113" s="15" t="s">
        <v>166</v>
      </c>
      <c r="C113" s="15"/>
      <c r="D113" s="15"/>
      <c r="E113" s="15"/>
      <c r="F113" s="15"/>
      <c r="G113" s="15"/>
      <c r="H113" s="15"/>
      <c r="I113" s="15"/>
      <c r="J113" s="15">
        <v>1</v>
      </c>
      <c r="K113" s="15"/>
      <c r="L113" s="15">
        <v>1</v>
      </c>
      <c r="M113" s="7" t="s">
        <v>148</v>
      </c>
      <c r="N113" s="11" t="s">
        <v>167</v>
      </c>
    </row>
    <row r="114" spans="1:14" s="9" customFormat="1" ht="16.8" thickBot="1">
      <c r="A114" s="7">
        <v>37</v>
      </c>
      <c r="B114" s="15" t="s">
        <v>168</v>
      </c>
      <c r="C114" s="15"/>
      <c r="D114" s="15">
        <v>1</v>
      </c>
      <c r="E114" s="15"/>
      <c r="F114" s="15"/>
      <c r="G114" s="15"/>
      <c r="H114" s="15"/>
      <c r="I114" s="15"/>
      <c r="J114" s="15"/>
      <c r="K114" s="15"/>
      <c r="L114" s="15">
        <v>1</v>
      </c>
      <c r="M114" s="7" t="s">
        <v>169</v>
      </c>
      <c r="N114" s="11" t="s">
        <v>170</v>
      </c>
    </row>
    <row r="115" spans="1:14" s="9" customFormat="1" ht="16.8" thickBot="1">
      <c r="A115" s="7">
        <v>38</v>
      </c>
      <c r="B115" s="15" t="s">
        <v>171</v>
      </c>
      <c r="C115" s="15"/>
      <c r="D115" s="15"/>
      <c r="E115" s="15"/>
      <c r="F115" s="15"/>
      <c r="G115" s="15">
        <v>1</v>
      </c>
      <c r="H115" s="15"/>
      <c r="I115" s="15"/>
      <c r="J115" s="15"/>
      <c r="K115" s="15"/>
      <c r="L115" s="15">
        <v>1</v>
      </c>
      <c r="M115" s="7" t="s">
        <v>172</v>
      </c>
      <c r="N115" s="11" t="s">
        <v>173</v>
      </c>
    </row>
    <row r="116" spans="1:14" s="9" customFormat="1" ht="16.8" thickBot="1">
      <c r="A116" s="7">
        <v>39</v>
      </c>
      <c r="B116" s="15" t="s">
        <v>174</v>
      </c>
      <c r="C116" s="15"/>
      <c r="D116" s="15"/>
      <c r="E116" s="15"/>
      <c r="F116" s="15"/>
      <c r="G116" s="15"/>
      <c r="H116" s="15"/>
      <c r="I116" s="15"/>
      <c r="J116" s="15"/>
      <c r="K116" s="15">
        <v>10</v>
      </c>
      <c r="L116" s="15">
        <v>10</v>
      </c>
      <c r="M116" s="7" t="s">
        <v>175</v>
      </c>
      <c r="N116" s="11" t="s">
        <v>173</v>
      </c>
    </row>
    <row r="117" spans="1:14" s="9" customFormat="1">
      <c r="A117" s="7"/>
      <c r="B117" s="22" t="s">
        <v>11</v>
      </c>
      <c r="C117" s="22">
        <f t="shared" ref="C117:K117" si="6">SUM(C3:C116)</f>
        <v>18657</v>
      </c>
      <c r="D117" s="22">
        <f t="shared" si="6"/>
        <v>11212</v>
      </c>
      <c r="E117" s="22">
        <f t="shared" si="6"/>
        <v>8320</v>
      </c>
      <c r="F117" s="22">
        <f t="shared" si="6"/>
        <v>489744</v>
      </c>
      <c r="G117" s="22">
        <f t="shared" si="6"/>
        <v>23203</v>
      </c>
      <c r="H117" s="22">
        <f t="shared" si="6"/>
        <v>700844</v>
      </c>
      <c r="I117" s="22">
        <f t="shared" si="6"/>
        <v>18325</v>
      </c>
      <c r="J117" s="22">
        <f t="shared" si="6"/>
        <v>92239</v>
      </c>
      <c r="K117" s="22">
        <f t="shared" si="6"/>
        <v>148027</v>
      </c>
      <c r="L117" s="23">
        <f>SUM(L3:L116)</f>
        <v>1510571</v>
      </c>
      <c r="M117" s="13"/>
      <c r="N117" s="24"/>
    </row>
    <row r="118" spans="1:14" s="9" customFormat="1">
      <c r="A118" s="7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6"/>
      <c r="M118" s="13"/>
      <c r="N118" s="24"/>
    </row>
    <row r="119" spans="1:14" s="9" customFormat="1">
      <c r="A119" s="7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6"/>
      <c r="M119" s="13"/>
      <c r="N119" s="24"/>
    </row>
    <row r="120" spans="1:14" s="9" customFormat="1">
      <c r="A120" s="7"/>
      <c r="B120" s="53" t="s">
        <v>181</v>
      </c>
      <c r="C120" s="26" t="s">
        <v>182</v>
      </c>
      <c r="D120" s="57" t="s">
        <v>183</v>
      </c>
      <c r="E120" s="58"/>
      <c r="F120" s="25"/>
      <c r="G120" s="25"/>
      <c r="I120" s="25"/>
      <c r="J120" s="25"/>
      <c r="K120" s="25"/>
      <c r="L120" s="26"/>
      <c r="M120" s="13"/>
      <c r="N120" s="24"/>
    </row>
    <row r="121" spans="1:14">
      <c r="A121" s="1"/>
      <c r="B121" s="27" t="s">
        <v>253</v>
      </c>
      <c r="C121" s="43" t="s">
        <v>254</v>
      </c>
      <c r="D121" s="44" t="s">
        <v>255</v>
      </c>
      <c r="E121" s="44"/>
      <c r="F121" s="25"/>
      <c r="G121" s="25"/>
      <c r="H121" s="25"/>
      <c r="I121" s="25"/>
      <c r="J121" s="25"/>
      <c r="K121" s="25"/>
      <c r="L121" s="26"/>
      <c r="M121" s="28"/>
      <c r="N121" s="24"/>
    </row>
    <row r="122" spans="1:14">
      <c r="A122" s="1"/>
      <c r="B122" s="27" t="s">
        <v>256</v>
      </c>
      <c r="C122" s="43" t="s">
        <v>200</v>
      </c>
      <c r="D122" s="44" t="s">
        <v>259</v>
      </c>
      <c r="E122" s="43"/>
      <c r="F122" s="25"/>
      <c r="G122" s="25"/>
      <c r="H122" s="25"/>
      <c r="I122" s="25"/>
      <c r="J122" s="25"/>
      <c r="K122" s="25"/>
      <c r="L122" s="26"/>
      <c r="M122" s="28"/>
      <c r="N122" s="24"/>
    </row>
    <row r="123" spans="1:14">
      <c r="A123" s="1"/>
      <c r="B123" s="27"/>
      <c r="C123" s="43"/>
      <c r="D123" s="44"/>
      <c r="E123" s="43"/>
      <c r="F123" s="25"/>
      <c r="G123" s="25"/>
      <c r="H123" s="25"/>
      <c r="I123" s="25"/>
      <c r="J123" s="25"/>
      <c r="K123" s="25"/>
      <c r="L123" s="26"/>
      <c r="M123" s="28"/>
      <c r="N123" s="24"/>
    </row>
    <row r="124" spans="1:14">
      <c r="A124" s="1"/>
      <c r="B124" s="27"/>
      <c r="C124" s="43"/>
      <c r="D124" s="44"/>
      <c r="E124" s="43"/>
      <c r="F124" s="25"/>
      <c r="G124" s="25"/>
      <c r="H124" s="25"/>
      <c r="I124" s="25"/>
      <c r="J124" s="25"/>
      <c r="K124" s="25"/>
      <c r="L124" s="26"/>
      <c r="M124" s="28"/>
      <c r="N124" s="24"/>
    </row>
    <row r="125" spans="1:14">
      <c r="A125" s="1"/>
      <c r="B125" s="27"/>
      <c r="C125" s="43"/>
      <c r="D125" s="44"/>
      <c r="E125" s="43"/>
      <c r="F125" s="25"/>
      <c r="G125" s="25"/>
      <c r="H125" s="25"/>
      <c r="I125" s="25"/>
      <c r="J125" s="25"/>
      <c r="K125" s="25"/>
      <c r="L125" s="26"/>
      <c r="M125" s="28"/>
      <c r="N125" s="24"/>
    </row>
    <row r="126" spans="1:14">
      <c r="A126" s="1"/>
      <c r="B126" s="27"/>
      <c r="C126" s="43"/>
      <c r="D126" s="44"/>
      <c r="E126" s="43"/>
      <c r="F126" s="25"/>
      <c r="G126" s="25"/>
      <c r="H126" s="25"/>
      <c r="I126" s="25"/>
      <c r="J126" s="25"/>
      <c r="K126" s="25"/>
      <c r="L126" s="26"/>
      <c r="M126" s="28"/>
      <c r="N126" s="24"/>
    </row>
    <row r="127" spans="1:14">
      <c r="A127" s="1"/>
      <c r="B127" s="27"/>
      <c r="C127" s="26"/>
      <c r="D127" s="26"/>
      <c r="E127" s="26"/>
      <c r="G127" s="25"/>
      <c r="H127" s="25"/>
      <c r="I127" s="25"/>
      <c r="J127" s="25"/>
      <c r="K127" s="25"/>
      <c r="L127" s="26"/>
      <c r="M127" s="28"/>
      <c r="N127" s="24"/>
    </row>
    <row r="128" spans="1:14" s="9" customFormat="1">
      <c r="A128" s="7"/>
      <c r="B128" s="27"/>
      <c r="C128" s="26"/>
      <c r="D128" s="53"/>
      <c r="E128" s="26"/>
      <c r="F128" s="25"/>
      <c r="G128" s="25"/>
      <c r="H128" s="25"/>
      <c r="I128" s="25"/>
      <c r="J128" s="25"/>
      <c r="K128" s="25"/>
      <c r="L128" s="26"/>
      <c r="M128" s="13"/>
      <c r="N128" s="24"/>
    </row>
    <row r="129" spans="1:14" s="9" customFormat="1" ht="16.95" customHeight="1">
      <c r="A129" s="7"/>
      <c r="B129" s="27"/>
      <c r="C129" s="26"/>
      <c r="D129" s="53"/>
      <c r="E129" s="26"/>
      <c r="F129" s="25"/>
      <c r="G129" s="25"/>
      <c r="H129" s="25"/>
      <c r="I129" s="25"/>
      <c r="J129" s="25"/>
      <c r="K129" s="25"/>
      <c r="L129" s="26"/>
      <c r="M129" s="13"/>
      <c r="N129" s="24"/>
    </row>
    <row r="130" spans="1:14">
      <c r="A130" s="1"/>
      <c r="C130" s="25"/>
      <c r="D130" s="25"/>
      <c r="E130" s="25"/>
      <c r="G130" s="25"/>
      <c r="H130" s="25"/>
      <c r="I130" s="25"/>
      <c r="J130" s="25"/>
      <c r="K130" s="25"/>
      <c r="L130" s="26"/>
      <c r="M130" s="28"/>
      <c r="N130" s="24"/>
    </row>
    <row r="131" spans="1:14">
      <c r="A131" s="1"/>
      <c r="B131" s="13" t="s">
        <v>246</v>
      </c>
      <c r="C131" s="29"/>
      <c r="D131" s="29"/>
      <c r="E131" s="29"/>
      <c r="F131" s="1"/>
      <c r="G131" s="1"/>
      <c r="H131" s="1"/>
      <c r="I131" s="1"/>
      <c r="J131" s="30"/>
      <c r="K131" s="30"/>
      <c r="L131" s="1"/>
      <c r="M131" s="1"/>
      <c r="N131" s="52"/>
    </row>
    <row r="132" spans="1:14">
      <c r="A132" s="1"/>
      <c r="B132" s="13" t="s">
        <v>177</v>
      </c>
      <c r="C132" s="13"/>
      <c r="D132" s="13"/>
      <c r="E132" s="13"/>
      <c r="F132" s="1"/>
      <c r="G132" s="1"/>
      <c r="H132" s="1"/>
      <c r="I132" s="1"/>
      <c r="J132" s="30"/>
      <c r="K132" s="30"/>
      <c r="L132" s="1"/>
      <c r="M132" s="1"/>
      <c r="N132" s="52"/>
    </row>
    <row r="133" spans="1:14">
      <c r="A133" s="1"/>
      <c r="B133" s="13" t="s">
        <v>258</v>
      </c>
      <c r="C133" s="56"/>
      <c r="D133" s="56"/>
      <c r="E133" s="56"/>
      <c r="F133" s="1"/>
      <c r="G133" s="1"/>
      <c r="H133" s="1"/>
      <c r="I133" s="1"/>
      <c r="J133" s="30"/>
      <c r="K133" s="30"/>
      <c r="L133" s="1"/>
      <c r="M133" s="1"/>
      <c r="N133" s="52"/>
    </row>
    <row r="134" spans="1:14">
      <c r="A134" s="1"/>
      <c r="C134" s="52"/>
      <c r="D134" s="52"/>
      <c r="E134" s="52"/>
      <c r="F134" s="1"/>
      <c r="G134" s="1"/>
      <c r="H134" s="1"/>
      <c r="I134" s="1"/>
      <c r="J134" s="30"/>
      <c r="K134" s="30"/>
      <c r="L134" s="1"/>
      <c r="M134" s="1"/>
      <c r="N134" s="52"/>
    </row>
  </sheetData>
  <mergeCells count="2">
    <mergeCell ref="D120:E120"/>
    <mergeCell ref="C133:E133"/>
  </mergeCells>
  <phoneticPr fontId="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8"/>
  <sheetViews>
    <sheetView tabSelected="1" zoomScale="90" zoomScaleNormal="90" workbookViewId="0">
      <pane ySplit="2" topLeftCell="A100" activePane="bottomLeft" state="frozen"/>
      <selection pane="bottomLeft" activeCell="K119" sqref="K119"/>
    </sheetView>
  </sheetViews>
  <sheetFormatPr defaultRowHeight="16.2"/>
  <cols>
    <col min="1" max="1" width="6.6640625" customWidth="1"/>
    <col min="2" max="2" width="61.33203125" customWidth="1"/>
    <col min="3" max="3" width="10.88671875" customWidth="1"/>
    <col min="4" max="4" width="12.109375" customWidth="1"/>
    <col min="5" max="5" width="11.109375" customWidth="1"/>
    <col min="6" max="6" width="14.44140625" customWidth="1"/>
    <col min="7" max="7" width="12.44140625" customWidth="1"/>
    <col min="8" max="8" width="14.88671875" customWidth="1"/>
    <col min="9" max="9" width="13.88671875" customWidth="1"/>
    <col min="10" max="10" width="13.6640625" customWidth="1"/>
    <col min="11" max="11" width="15.109375" customWidth="1"/>
    <col min="12" max="12" width="14.44140625" customWidth="1"/>
    <col min="13" max="13" width="13.77734375" customWidth="1"/>
  </cols>
  <sheetData>
    <row r="1" spans="1:14">
      <c r="A1" s="1"/>
      <c r="B1" s="1" t="s">
        <v>261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54"/>
    </row>
    <row r="2" spans="1:14" ht="16.8" thickBot="1">
      <c r="A2" s="3" t="s">
        <v>0</v>
      </c>
      <c r="B2" s="4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6" t="s">
        <v>12</v>
      </c>
      <c r="N2" s="54" t="s">
        <v>13</v>
      </c>
    </row>
    <row r="3" spans="1:14" s="49" customFormat="1" ht="16.8" thickBot="1">
      <c r="A3" s="13">
        <v>1</v>
      </c>
      <c r="B3" s="8" t="s">
        <v>14</v>
      </c>
      <c r="C3" s="8"/>
      <c r="D3" s="8"/>
      <c r="E3" s="8"/>
      <c r="F3" s="8">
        <f>8+3</f>
        <v>11</v>
      </c>
      <c r="G3" s="8"/>
      <c r="H3" s="8"/>
      <c r="I3" s="8"/>
      <c r="J3" s="8">
        <f>49+18</f>
        <v>67</v>
      </c>
      <c r="K3" s="8">
        <f>30+12</f>
        <v>42</v>
      </c>
      <c r="L3" s="8">
        <f t="shared" ref="L3:L8" si="0">SUM(C3:K3)</f>
        <v>120</v>
      </c>
      <c r="M3" s="13"/>
      <c r="N3" s="11" t="s">
        <v>15</v>
      </c>
    </row>
    <row r="4" spans="1:14" s="49" customFormat="1" ht="16.8" thickBot="1">
      <c r="A4" s="13">
        <v>2</v>
      </c>
      <c r="B4" s="8" t="s">
        <v>16</v>
      </c>
      <c r="C4" s="8">
        <v>1</v>
      </c>
      <c r="D4" s="8">
        <v>7</v>
      </c>
      <c r="E4" s="8"/>
      <c r="F4" s="8">
        <v>48</v>
      </c>
      <c r="G4" s="8"/>
      <c r="H4" s="8"/>
      <c r="I4" s="8"/>
      <c r="J4" s="8">
        <v>155</v>
      </c>
      <c r="K4" s="8">
        <v>62</v>
      </c>
      <c r="L4" s="8">
        <f t="shared" si="0"/>
        <v>273</v>
      </c>
      <c r="M4" s="13"/>
      <c r="N4" s="11" t="s">
        <v>17</v>
      </c>
    </row>
    <row r="5" spans="1:14" s="49" customFormat="1" ht="16.8" thickBot="1">
      <c r="A5" s="13">
        <v>3</v>
      </c>
      <c r="B5" s="8" t="s">
        <v>18</v>
      </c>
      <c r="C5" s="8">
        <v>5</v>
      </c>
      <c r="D5" s="8">
        <v>2</v>
      </c>
      <c r="E5" s="8">
        <v>0</v>
      </c>
      <c r="F5" s="8">
        <v>7</v>
      </c>
      <c r="G5" s="8">
        <v>2</v>
      </c>
      <c r="H5" s="8">
        <v>0</v>
      </c>
      <c r="I5" s="8">
        <v>1</v>
      </c>
      <c r="J5" s="8">
        <v>14</v>
      </c>
      <c r="K5" s="8">
        <v>29</v>
      </c>
      <c r="L5" s="8">
        <f t="shared" si="0"/>
        <v>60</v>
      </c>
      <c r="M5" s="13"/>
      <c r="N5" s="11" t="s">
        <v>19</v>
      </c>
    </row>
    <row r="6" spans="1:14" s="49" customFormat="1" ht="16.8" thickBot="1">
      <c r="A6" s="13">
        <v>4</v>
      </c>
      <c r="B6" s="8" t="s">
        <v>20</v>
      </c>
      <c r="C6" s="8">
        <v>0</v>
      </c>
      <c r="D6" s="8">
        <v>3</v>
      </c>
      <c r="E6" s="8">
        <v>3</v>
      </c>
      <c r="F6" s="8">
        <v>26</v>
      </c>
      <c r="G6" s="8">
        <v>0</v>
      </c>
      <c r="H6" s="8">
        <v>6</v>
      </c>
      <c r="I6" s="8">
        <v>10</v>
      </c>
      <c r="J6" s="8">
        <v>1</v>
      </c>
      <c r="K6" s="8">
        <v>0</v>
      </c>
      <c r="L6" s="8">
        <f t="shared" si="0"/>
        <v>49</v>
      </c>
      <c r="M6" s="13"/>
      <c r="N6" s="11" t="s">
        <v>21</v>
      </c>
    </row>
    <row r="7" spans="1:14" s="49" customFormat="1" ht="16.8" thickBot="1">
      <c r="A7" s="13">
        <v>5</v>
      </c>
      <c r="B7" s="8" t="s">
        <v>22</v>
      </c>
      <c r="C7" s="8"/>
      <c r="D7" s="8"/>
      <c r="E7" s="8"/>
      <c r="F7" s="8">
        <v>50</v>
      </c>
      <c r="G7" s="8"/>
      <c r="H7" s="8"/>
      <c r="I7" s="8"/>
      <c r="J7" s="8"/>
      <c r="K7" s="8"/>
      <c r="L7" s="8">
        <f t="shared" si="0"/>
        <v>50</v>
      </c>
      <c r="M7" s="13"/>
      <c r="N7" s="11" t="s">
        <v>23</v>
      </c>
    </row>
    <row r="8" spans="1:14" s="49" customFormat="1" ht="16.8" thickBot="1">
      <c r="A8" s="13">
        <v>6</v>
      </c>
      <c r="B8" s="8" t="s">
        <v>24</v>
      </c>
      <c r="C8" s="8">
        <v>1</v>
      </c>
      <c r="D8" s="8"/>
      <c r="E8" s="8"/>
      <c r="F8" s="8">
        <v>11</v>
      </c>
      <c r="G8" s="8">
        <v>1</v>
      </c>
      <c r="H8" s="8">
        <v>7</v>
      </c>
      <c r="I8" s="8">
        <v>3</v>
      </c>
      <c r="J8" s="8"/>
      <c r="K8" s="8"/>
      <c r="L8" s="8">
        <f t="shared" si="0"/>
        <v>23</v>
      </c>
      <c r="M8" s="13"/>
      <c r="N8" s="11" t="s">
        <v>25</v>
      </c>
    </row>
    <row r="9" spans="1:14" s="49" customFormat="1" ht="16.8" thickBot="1">
      <c r="A9" s="13">
        <v>7</v>
      </c>
      <c r="B9" s="8" t="s">
        <v>26</v>
      </c>
      <c r="C9" s="8"/>
      <c r="D9" s="8"/>
      <c r="E9" s="8"/>
      <c r="F9" s="8"/>
      <c r="G9" s="8"/>
      <c r="H9" s="8">
        <v>285</v>
      </c>
      <c r="I9" s="8"/>
      <c r="J9" s="8"/>
      <c r="K9" s="8"/>
      <c r="L9" s="8">
        <v>285</v>
      </c>
      <c r="M9" s="13"/>
      <c r="N9" s="11" t="s">
        <v>27</v>
      </c>
    </row>
    <row r="10" spans="1:14" s="49" customFormat="1" ht="16.8" thickBot="1">
      <c r="A10" s="13">
        <v>8</v>
      </c>
      <c r="B10" s="8" t="s">
        <v>28</v>
      </c>
      <c r="C10" s="8"/>
      <c r="D10" s="8"/>
      <c r="E10" s="8"/>
      <c r="F10" s="8">
        <v>683</v>
      </c>
      <c r="G10" s="8"/>
      <c r="H10" s="8">
        <v>346</v>
      </c>
      <c r="I10" s="8"/>
      <c r="J10" s="8"/>
      <c r="K10" s="8">
        <v>650</v>
      </c>
      <c r="L10" s="8">
        <v>1679</v>
      </c>
      <c r="M10" s="13"/>
      <c r="N10" s="11" t="s">
        <v>29</v>
      </c>
    </row>
    <row r="11" spans="1:14" s="49" customFormat="1" ht="16.8" thickBot="1">
      <c r="A11" s="13">
        <v>9</v>
      </c>
      <c r="B11" s="8" t="s">
        <v>30</v>
      </c>
      <c r="C11" s="8">
        <v>56</v>
      </c>
      <c r="D11" s="8">
        <v>363</v>
      </c>
      <c r="E11" s="8">
        <v>203</v>
      </c>
      <c r="F11" s="8">
        <v>1265</v>
      </c>
      <c r="G11" s="8">
        <v>167</v>
      </c>
      <c r="H11" s="8">
        <v>542</v>
      </c>
      <c r="I11" s="8">
        <v>209</v>
      </c>
      <c r="J11" s="8">
        <f>216+239</f>
        <v>455</v>
      </c>
      <c r="K11" s="8">
        <f>146+1</f>
        <v>147</v>
      </c>
      <c r="L11" s="8">
        <f>SUM(C11:K11)</f>
        <v>3407</v>
      </c>
      <c r="M11" s="13"/>
      <c r="N11" s="11" t="s">
        <v>217</v>
      </c>
    </row>
    <row r="12" spans="1:14" s="49" customFormat="1" ht="16.8" thickBot="1">
      <c r="A12" s="13">
        <v>10</v>
      </c>
      <c r="B12" s="14" t="s">
        <v>31</v>
      </c>
      <c r="C12" s="8"/>
      <c r="D12" s="8"/>
      <c r="E12" s="8"/>
      <c r="F12" s="8"/>
      <c r="G12" s="8"/>
      <c r="H12" s="8">
        <v>14553</v>
      </c>
      <c r="I12" s="8"/>
      <c r="J12" s="8"/>
      <c r="K12" s="8"/>
      <c r="L12" s="8">
        <v>14553</v>
      </c>
      <c r="M12" s="13" t="s">
        <v>32</v>
      </c>
      <c r="N12" s="11" t="s">
        <v>33</v>
      </c>
    </row>
    <row r="13" spans="1:14" s="49" customFormat="1" ht="16.8" thickBot="1">
      <c r="A13" s="13">
        <v>11</v>
      </c>
      <c r="B13" s="8" t="s">
        <v>235</v>
      </c>
      <c r="C13" s="8"/>
      <c r="D13" s="8"/>
      <c r="E13" s="8"/>
      <c r="F13" s="8"/>
      <c r="G13" s="8"/>
      <c r="H13" s="8"/>
      <c r="I13" s="8"/>
      <c r="J13" s="8"/>
      <c r="K13" s="8">
        <v>1</v>
      </c>
      <c r="L13" s="8">
        <f>SUM(C13:K13)</f>
        <v>1</v>
      </c>
      <c r="M13" s="13"/>
      <c r="N13" s="11" t="s">
        <v>234</v>
      </c>
    </row>
    <row r="14" spans="1:14" s="49" customFormat="1" ht="16.8" thickBot="1">
      <c r="A14" s="13">
        <v>12</v>
      </c>
      <c r="B14" s="8" t="s">
        <v>34</v>
      </c>
      <c r="C14" s="8"/>
      <c r="D14" s="8"/>
      <c r="E14" s="8"/>
      <c r="F14" s="8">
        <v>621</v>
      </c>
      <c r="G14" s="8"/>
      <c r="H14" s="8">
        <v>739</v>
      </c>
      <c r="I14" s="8"/>
      <c r="J14" s="8">
        <v>103</v>
      </c>
      <c r="K14" s="8">
        <v>31</v>
      </c>
      <c r="L14" s="8">
        <f>SUM(C14:K14)</f>
        <v>1494</v>
      </c>
      <c r="M14" s="13"/>
      <c r="N14" s="11" t="s">
        <v>29</v>
      </c>
    </row>
    <row r="15" spans="1:14" s="49" customFormat="1" ht="16.8" thickBot="1">
      <c r="A15" s="13">
        <v>13</v>
      </c>
      <c r="B15" s="8" t="s">
        <v>236</v>
      </c>
      <c r="C15" s="8"/>
      <c r="D15" s="8"/>
      <c r="E15" s="8"/>
      <c r="F15" s="8"/>
      <c r="G15" s="8"/>
      <c r="H15" s="8"/>
      <c r="I15" s="8"/>
      <c r="J15" s="8"/>
      <c r="K15" s="8">
        <v>1</v>
      </c>
      <c r="L15" s="8">
        <f>SUM(C15:K15)</f>
        <v>1</v>
      </c>
      <c r="M15" s="13"/>
      <c r="N15" s="11" t="s">
        <v>234</v>
      </c>
    </row>
    <row r="16" spans="1:14" s="49" customFormat="1" ht="16.8" thickBot="1">
      <c r="A16" s="13">
        <v>14</v>
      </c>
      <c r="B16" s="8" t="s">
        <v>35</v>
      </c>
      <c r="C16" s="8">
        <v>121</v>
      </c>
      <c r="D16" s="8">
        <v>8</v>
      </c>
      <c r="E16" s="8"/>
      <c r="F16" s="8">
        <v>204</v>
      </c>
      <c r="G16" s="8">
        <v>6</v>
      </c>
      <c r="H16" s="8">
        <v>2</v>
      </c>
      <c r="I16" s="8">
        <v>16</v>
      </c>
      <c r="J16" s="8">
        <v>599</v>
      </c>
      <c r="K16" s="8">
        <v>1997</v>
      </c>
      <c r="L16" s="8">
        <f>SUM(C16:K16)</f>
        <v>2953</v>
      </c>
      <c r="M16" s="13"/>
      <c r="N16" s="11" t="s">
        <v>29</v>
      </c>
    </row>
    <row r="17" spans="1:14" s="49" customFormat="1" ht="16.8" thickBot="1">
      <c r="A17" s="13">
        <v>15</v>
      </c>
      <c r="B17" s="8" t="s">
        <v>36</v>
      </c>
      <c r="C17" s="8">
        <v>10</v>
      </c>
      <c r="D17" s="8">
        <v>24</v>
      </c>
      <c r="E17" s="8">
        <v>6</v>
      </c>
      <c r="F17" s="8">
        <v>60</v>
      </c>
      <c r="G17" s="8">
        <v>10</v>
      </c>
      <c r="H17" s="8">
        <v>42</v>
      </c>
      <c r="I17" s="8">
        <v>34</v>
      </c>
      <c r="J17" s="8">
        <v>43</v>
      </c>
      <c r="K17" s="8">
        <v>35</v>
      </c>
      <c r="L17" s="8">
        <f>SUM(C17:K17)</f>
        <v>264</v>
      </c>
      <c r="M17" s="13"/>
      <c r="N17" s="11"/>
    </row>
    <row r="18" spans="1:14" s="49" customFormat="1" ht="16.8" thickBot="1">
      <c r="A18" s="13">
        <v>16</v>
      </c>
      <c r="B18" s="14" t="s">
        <v>37</v>
      </c>
      <c r="C18" s="8"/>
      <c r="D18" s="8"/>
      <c r="E18" s="8"/>
      <c r="F18" s="8"/>
      <c r="G18" s="8">
        <v>15</v>
      </c>
      <c r="H18" s="8"/>
      <c r="I18" s="8"/>
      <c r="J18" s="8"/>
      <c r="K18" s="8"/>
      <c r="L18" s="8">
        <v>15</v>
      </c>
      <c r="M18" s="13"/>
      <c r="N18" s="11" t="s">
        <v>29</v>
      </c>
    </row>
    <row r="19" spans="1:14" s="49" customFormat="1" ht="16.8" thickBot="1">
      <c r="A19" s="13">
        <v>17</v>
      </c>
      <c r="B19" s="8" t="s">
        <v>38</v>
      </c>
      <c r="C19" s="8"/>
      <c r="D19" s="8"/>
      <c r="E19" s="8"/>
      <c r="F19" s="8"/>
      <c r="G19" s="8"/>
      <c r="H19" s="8">
        <v>0</v>
      </c>
      <c r="I19" s="8"/>
      <c r="J19" s="8"/>
      <c r="K19" s="8"/>
      <c r="L19" s="8">
        <v>0</v>
      </c>
      <c r="M19" s="13" t="s">
        <v>39</v>
      </c>
      <c r="N19" s="11" t="s">
        <v>33</v>
      </c>
    </row>
    <row r="20" spans="1:14" s="49" customFormat="1" ht="16.8" thickBot="1">
      <c r="A20" s="13">
        <v>18</v>
      </c>
      <c r="B20" s="8" t="s">
        <v>218</v>
      </c>
      <c r="C20" s="8">
        <v>80</v>
      </c>
      <c r="D20" s="8">
        <v>81</v>
      </c>
      <c r="E20" s="8">
        <v>41</v>
      </c>
      <c r="F20" s="8">
        <v>1108</v>
      </c>
      <c r="G20" s="8">
        <v>58</v>
      </c>
      <c r="H20" s="8">
        <v>981</v>
      </c>
      <c r="I20" s="8">
        <v>261</v>
      </c>
      <c r="J20" s="8">
        <v>66</v>
      </c>
      <c r="K20" s="8">
        <v>525</v>
      </c>
      <c r="L20" s="8">
        <f>SUM(C20:K20)</f>
        <v>3201</v>
      </c>
      <c r="M20" s="13"/>
      <c r="N20" s="11" t="s">
        <v>40</v>
      </c>
    </row>
    <row r="21" spans="1:14" s="49" customFormat="1" ht="16.8" thickBot="1">
      <c r="A21" s="13">
        <v>19</v>
      </c>
      <c r="B21" s="8" t="s">
        <v>41</v>
      </c>
      <c r="C21" s="8"/>
      <c r="D21" s="8"/>
      <c r="E21" s="8"/>
      <c r="F21" s="8"/>
      <c r="G21" s="8"/>
      <c r="H21" s="8">
        <v>136431</v>
      </c>
      <c r="I21" s="8"/>
      <c r="J21" s="8"/>
      <c r="K21" s="8"/>
      <c r="L21" s="8">
        <v>136431</v>
      </c>
      <c r="M21" s="13"/>
      <c r="N21" s="11" t="s">
        <v>33</v>
      </c>
    </row>
    <row r="22" spans="1:14" s="49" customFormat="1" ht="16.8" thickBot="1">
      <c r="A22" s="13">
        <v>20</v>
      </c>
      <c r="B22" s="8" t="s">
        <v>42</v>
      </c>
      <c r="C22" s="8"/>
      <c r="D22" s="8"/>
      <c r="E22" s="8"/>
      <c r="F22" s="8"/>
      <c r="G22" s="8"/>
      <c r="H22" s="8">
        <v>99235</v>
      </c>
      <c r="I22" s="8"/>
      <c r="J22" s="8"/>
      <c r="K22" s="8"/>
      <c r="L22" s="8">
        <v>99235</v>
      </c>
      <c r="M22" s="13" t="s">
        <v>43</v>
      </c>
      <c r="N22" s="11" t="s">
        <v>33</v>
      </c>
    </row>
    <row r="23" spans="1:14" s="49" customFormat="1" ht="16.8" thickBot="1">
      <c r="A23" s="13">
        <v>21</v>
      </c>
      <c r="B23" s="8" t="s">
        <v>44</v>
      </c>
      <c r="C23" s="8">
        <v>671</v>
      </c>
      <c r="D23" s="8">
        <v>227</v>
      </c>
      <c r="E23" s="8">
        <v>2</v>
      </c>
      <c r="F23" s="8">
        <v>974</v>
      </c>
      <c r="G23" s="8">
        <v>17</v>
      </c>
      <c r="H23" s="8">
        <v>73</v>
      </c>
      <c r="I23" s="8">
        <v>151</v>
      </c>
      <c r="J23" s="8">
        <v>1403</v>
      </c>
      <c r="K23" s="8">
        <v>4850</v>
      </c>
      <c r="L23" s="8">
        <f>SUM(C23:K23)</f>
        <v>8368</v>
      </c>
      <c r="M23" s="13"/>
      <c r="N23" s="11" t="s">
        <v>29</v>
      </c>
    </row>
    <row r="24" spans="1:14" s="49" customFormat="1" ht="16.8" thickBot="1">
      <c r="A24" s="13">
        <v>22</v>
      </c>
      <c r="B24" s="8" t="s">
        <v>45</v>
      </c>
      <c r="C24" s="8">
        <v>111</v>
      </c>
      <c r="D24" s="8">
        <v>68</v>
      </c>
      <c r="E24" s="8">
        <v>1</v>
      </c>
      <c r="F24" s="8">
        <v>1600</v>
      </c>
      <c r="G24" s="8">
        <v>5</v>
      </c>
      <c r="H24" s="8">
        <v>9</v>
      </c>
      <c r="I24" s="8">
        <v>24</v>
      </c>
      <c r="J24" s="8">
        <v>8</v>
      </c>
      <c r="K24" s="8">
        <v>470</v>
      </c>
      <c r="L24" s="8">
        <f>SUM(C24:K24)</f>
        <v>2296</v>
      </c>
      <c r="M24" s="13"/>
      <c r="N24" s="11" t="s">
        <v>29</v>
      </c>
    </row>
    <row r="25" spans="1:14" s="49" customFormat="1" ht="16.8" thickBot="1">
      <c r="A25" s="13">
        <v>23</v>
      </c>
      <c r="B25" s="8" t="s">
        <v>46</v>
      </c>
      <c r="C25" s="8">
        <v>2</v>
      </c>
      <c r="D25" s="8"/>
      <c r="E25" s="8"/>
      <c r="F25" s="8">
        <v>59</v>
      </c>
      <c r="G25" s="8"/>
      <c r="H25" s="8"/>
      <c r="I25" s="8">
        <v>4</v>
      </c>
      <c r="J25" s="8">
        <v>1</v>
      </c>
      <c r="K25" s="8">
        <v>84</v>
      </c>
      <c r="L25" s="8">
        <f>SUM(C25:K25)</f>
        <v>150</v>
      </c>
      <c r="M25" s="13"/>
      <c r="N25" s="11" t="s">
        <v>47</v>
      </c>
    </row>
    <row r="26" spans="1:14" s="49" customFormat="1" ht="16.8" thickBot="1">
      <c r="A26" s="13">
        <v>24</v>
      </c>
      <c r="B26" s="8" t="s">
        <v>237</v>
      </c>
      <c r="C26" s="8"/>
      <c r="D26" s="8"/>
      <c r="E26" s="8"/>
      <c r="F26" s="8"/>
      <c r="G26" s="8"/>
      <c r="H26" s="8"/>
      <c r="I26" s="8"/>
      <c r="J26" s="8"/>
      <c r="K26" s="8">
        <v>1</v>
      </c>
      <c r="L26" s="8">
        <f>SUM(C26:K26)</f>
        <v>1</v>
      </c>
      <c r="M26" s="13"/>
      <c r="N26" s="11" t="s">
        <v>234</v>
      </c>
    </row>
    <row r="27" spans="1:14" s="49" customFormat="1" ht="16.8" thickBot="1">
      <c r="A27" s="13">
        <v>25</v>
      </c>
      <c r="B27" s="8" t="s">
        <v>48</v>
      </c>
      <c r="C27" s="8"/>
      <c r="D27" s="8"/>
      <c r="E27" s="8"/>
      <c r="F27" s="8"/>
      <c r="G27" s="8"/>
      <c r="H27" s="8"/>
      <c r="I27" s="8"/>
      <c r="J27" s="8"/>
      <c r="K27" s="8">
        <v>359</v>
      </c>
      <c r="L27" s="8">
        <v>359</v>
      </c>
      <c r="M27" s="13"/>
      <c r="N27" s="11" t="s">
        <v>49</v>
      </c>
    </row>
    <row r="28" spans="1:14" s="49" customFormat="1" ht="16.8" thickBot="1">
      <c r="A28" s="13">
        <v>26</v>
      </c>
      <c r="B28" s="8" t="s">
        <v>50</v>
      </c>
      <c r="C28" s="8">
        <v>14</v>
      </c>
      <c r="D28" s="8">
        <v>3</v>
      </c>
      <c r="E28" s="8">
        <v>72</v>
      </c>
      <c r="F28" s="8">
        <v>165</v>
      </c>
      <c r="G28" s="8">
        <v>305</v>
      </c>
      <c r="H28" s="8">
        <v>11</v>
      </c>
      <c r="I28" s="8">
        <v>12</v>
      </c>
      <c r="J28" s="8">
        <v>7</v>
      </c>
      <c r="K28" s="8">
        <v>4</v>
      </c>
      <c r="L28" s="8">
        <f t="shared" ref="L28:L39" si="1">SUM(C28:K28)</f>
        <v>593</v>
      </c>
      <c r="M28" s="13"/>
      <c r="N28" s="11" t="s">
        <v>29</v>
      </c>
    </row>
    <row r="29" spans="1:14" s="49" customFormat="1" ht="16.8" thickBot="1">
      <c r="A29" s="13">
        <v>27</v>
      </c>
      <c r="B29" s="8" t="s">
        <v>51</v>
      </c>
      <c r="C29" s="8">
        <v>336</v>
      </c>
      <c r="D29" s="8">
        <v>145</v>
      </c>
      <c r="E29" s="8">
        <v>162</v>
      </c>
      <c r="F29" s="8">
        <v>1605</v>
      </c>
      <c r="G29" s="8">
        <v>392</v>
      </c>
      <c r="H29" s="8">
        <v>423</v>
      </c>
      <c r="I29" s="8">
        <v>418</v>
      </c>
      <c r="J29" s="8">
        <v>22</v>
      </c>
      <c r="K29" s="8">
        <v>471</v>
      </c>
      <c r="L29" s="8">
        <f>SUM(C29:K29)</f>
        <v>3974</v>
      </c>
      <c r="M29" s="13"/>
      <c r="N29" s="11" t="s">
        <v>29</v>
      </c>
    </row>
    <row r="30" spans="1:14" s="49" customFormat="1" ht="16.8" thickBot="1">
      <c r="A30" s="13">
        <v>28</v>
      </c>
      <c r="B30" s="8" t="s">
        <v>52</v>
      </c>
      <c r="C30" s="8"/>
      <c r="D30" s="8"/>
      <c r="E30" s="8"/>
      <c r="F30" s="8"/>
      <c r="G30" s="8"/>
      <c r="H30" s="8">
        <v>2</v>
      </c>
      <c r="I30" s="8"/>
      <c r="J30" s="8"/>
      <c r="K30" s="8">
        <v>1</v>
      </c>
      <c r="L30" s="8">
        <v>3</v>
      </c>
      <c r="M30" s="13"/>
      <c r="N30" s="11"/>
    </row>
    <row r="31" spans="1:14" s="49" customFormat="1" ht="16.8" thickBot="1">
      <c r="A31" s="13">
        <v>29</v>
      </c>
      <c r="B31" s="8" t="s">
        <v>53</v>
      </c>
      <c r="C31" s="8">
        <v>6</v>
      </c>
      <c r="D31" s="8">
        <v>0</v>
      </c>
      <c r="E31" s="8">
        <v>0</v>
      </c>
      <c r="F31" s="8">
        <v>8</v>
      </c>
      <c r="G31" s="8">
        <v>0</v>
      </c>
      <c r="H31" s="8">
        <v>1</v>
      </c>
      <c r="I31" s="8">
        <v>2</v>
      </c>
      <c r="J31" s="8">
        <v>101</v>
      </c>
      <c r="K31" s="8">
        <v>47</v>
      </c>
      <c r="L31" s="8">
        <f>SUM(C31:K31)</f>
        <v>165</v>
      </c>
      <c r="N31" s="11" t="s">
        <v>54</v>
      </c>
    </row>
    <row r="32" spans="1:14" s="49" customFormat="1" ht="16.8" thickBot="1">
      <c r="A32" s="13">
        <v>30</v>
      </c>
      <c r="B32" s="8" t="s">
        <v>55</v>
      </c>
      <c r="C32" s="8">
        <v>213</v>
      </c>
      <c r="D32" s="8">
        <v>0</v>
      </c>
      <c r="E32" s="8">
        <v>1</v>
      </c>
      <c r="F32" s="8">
        <v>188</v>
      </c>
      <c r="G32" s="8">
        <v>6</v>
      </c>
      <c r="H32" s="8">
        <v>4</v>
      </c>
      <c r="I32" s="8">
        <v>12</v>
      </c>
      <c r="J32" s="8">
        <v>39</v>
      </c>
      <c r="K32" s="8">
        <v>223</v>
      </c>
      <c r="L32" s="8">
        <f t="shared" si="1"/>
        <v>686</v>
      </c>
      <c r="M32" s="13"/>
      <c r="N32" s="11" t="s">
        <v>29</v>
      </c>
    </row>
    <row r="33" spans="1:14" s="49" customFormat="1" ht="16.8" thickBot="1">
      <c r="A33" s="13">
        <v>31</v>
      </c>
      <c r="B33" s="8" t="s">
        <v>56</v>
      </c>
      <c r="C33" s="8">
        <v>515</v>
      </c>
      <c r="D33" s="8">
        <v>25</v>
      </c>
      <c r="E33" s="8">
        <v>2</v>
      </c>
      <c r="F33" s="8">
        <v>688</v>
      </c>
      <c r="G33" s="8">
        <v>33</v>
      </c>
      <c r="H33" s="8">
        <v>36</v>
      </c>
      <c r="I33" s="8">
        <v>27</v>
      </c>
      <c r="J33" s="8">
        <v>51</v>
      </c>
      <c r="K33" s="8">
        <v>781</v>
      </c>
      <c r="L33" s="8">
        <f t="shared" si="1"/>
        <v>2158</v>
      </c>
      <c r="M33" s="13"/>
      <c r="N33" s="11" t="s">
        <v>29</v>
      </c>
    </row>
    <row r="34" spans="1:14" s="49" customFormat="1" ht="16.8" thickBot="1">
      <c r="A34" s="13">
        <v>32</v>
      </c>
      <c r="B34" s="8" t="s">
        <v>57</v>
      </c>
      <c r="C34" s="8">
        <v>91</v>
      </c>
      <c r="D34" s="8">
        <v>52</v>
      </c>
      <c r="E34" s="8">
        <v>32</v>
      </c>
      <c r="F34" s="8">
        <v>429</v>
      </c>
      <c r="G34" s="8">
        <v>43</v>
      </c>
      <c r="H34" s="8">
        <v>66</v>
      </c>
      <c r="I34" s="8">
        <v>188</v>
      </c>
      <c r="J34" s="8">
        <v>115</v>
      </c>
      <c r="K34" s="8">
        <v>460</v>
      </c>
      <c r="L34" s="8">
        <f>SUM(C34:K34)</f>
        <v>1476</v>
      </c>
      <c r="M34" s="13"/>
      <c r="N34" s="11"/>
    </row>
    <row r="35" spans="1:14" s="49" customFormat="1" ht="16.8" thickBot="1">
      <c r="A35" s="13">
        <v>33</v>
      </c>
      <c r="B35" s="8" t="s">
        <v>58</v>
      </c>
      <c r="C35" s="8"/>
      <c r="D35" s="8"/>
      <c r="E35" s="8"/>
      <c r="F35" s="8"/>
      <c r="G35" s="8"/>
      <c r="H35" s="8"/>
      <c r="I35" s="8"/>
      <c r="J35" s="8">
        <v>1</v>
      </c>
      <c r="K35" s="8"/>
      <c r="L35" s="8">
        <f>SUM(C35:K35)</f>
        <v>1</v>
      </c>
      <c r="M35" s="13"/>
      <c r="N35" s="11" t="s">
        <v>59</v>
      </c>
    </row>
    <row r="36" spans="1:14" s="49" customFormat="1" ht="16.8" thickBot="1">
      <c r="A36" s="13">
        <v>34</v>
      </c>
      <c r="B36" s="8" t="s">
        <v>60</v>
      </c>
      <c r="C36" s="8"/>
      <c r="D36" s="8"/>
      <c r="E36" s="8"/>
      <c r="F36" s="8">
        <v>3</v>
      </c>
      <c r="G36" s="8">
        <v>2</v>
      </c>
      <c r="H36" s="8"/>
      <c r="I36" s="8"/>
      <c r="J36" s="8"/>
      <c r="K36" s="8">
        <v>1</v>
      </c>
      <c r="L36" s="8">
        <f>SUM(C36:K36)</f>
        <v>6</v>
      </c>
      <c r="M36" s="13"/>
      <c r="N36" s="11" t="s">
        <v>61</v>
      </c>
    </row>
    <row r="37" spans="1:14" s="49" customFormat="1" ht="16.8" thickBot="1">
      <c r="A37" s="13">
        <v>35</v>
      </c>
      <c r="B37" s="8" t="s">
        <v>62</v>
      </c>
      <c r="C37" s="8">
        <v>18</v>
      </c>
      <c r="D37" s="8">
        <v>23</v>
      </c>
      <c r="E37" s="8">
        <v>25</v>
      </c>
      <c r="F37" s="8">
        <v>372</v>
      </c>
      <c r="G37" s="8">
        <v>89</v>
      </c>
      <c r="H37" s="8">
        <v>41</v>
      </c>
      <c r="I37" s="8">
        <v>46</v>
      </c>
      <c r="J37" s="8">
        <v>55</v>
      </c>
      <c r="K37" s="8">
        <v>26</v>
      </c>
      <c r="L37" s="8">
        <f>SUM(C37:K37)</f>
        <v>695</v>
      </c>
      <c r="M37" s="13"/>
      <c r="N37" s="11"/>
    </row>
    <row r="38" spans="1:14" s="49" customFormat="1" ht="16.8" thickBot="1">
      <c r="A38" s="13">
        <v>36</v>
      </c>
      <c r="B38" s="8" t="s">
        <v>63</v>
      </c>
      <c r="C38" s="8">
        <v>0</v>
      </c>
      <c r="D38" s="8">
        <v>0</v>
      </c>
      <c r="E38" s="8">
        <v>7</v>
      </c>
      <c r="F38" s="8">
        <v>115</v>
      </c>
      <c r="G38" s="8">
        <v>10</v>
      </c>
      <c r="H38" s="8">
        <v>10</v>
      </c>
      <c r="I38" s="8">
        <v>4</v>
      </c>
      <c r="J38" s="8">
        <v>0</v>
      </c>
      <c r="K38" s="8">
        <v>39</v>
      </c>
      <c r="L38" s="8">
        <f t="shared" si="1"/>
        <v>185</v>
      </c>
      <c r="M38" s="13"/>
      <c r="N38" s="11" t="s">
        <v>29</v>
      </c>
    </row>
    <row r="39" spans="1:14" s="49" customFormat="1" ht="16.8" thickBot="1">
      <c r="A39" s="13">
        <v>37</v>
      </c>
      <c r="B39" s="8" t="s">
        <v>64</v>
      </c>
      <c r="C39" s="8">
        <v>1</v>
      </c>
      <c r="D39" s="8"/>
      <c r="E39" s="8"/>
      <c r="F39" s="8">
        <v>6</v>
      </c>
      <c r="G39" s="8"/>
      <c r="H39" s="8">
        <v>5</v>
      </c>
      <c r="I39" s="8">
        <v>2</v>
      </c>
      <c r="J39" s="8">
        <v>1</v>
      </c>
      <c r="K39" s="8">
        <v>4</v>
      </c>
      <c r="L39" s="8">
        <f t="shared" si="1"/>
        <v>19</v>
      </c>
      <c r="M39" s="13"/>
      <c r="N39" s="11"/>
    </row>
    <row r="40" spans="1:14" s="49" customFormat="1" ht="16.8" thickBot="1">
      <c r="A40" s="13">
        <v>38</v>
      </c>
      <c r="B40" s="8" t="s">
        <v>65</v>
      </c>
      <c r="C40" s="8"/>
      <c r="D40" s="8"/>
      <c r="E40" s="8"/>
      <c r="F40" s="8"/>
      <c r="G40" s="8"/>
      <c r="H40" s="8">
        <v>20625</v>
      </c>
      <c r="I40" s="8"/>
      <c r="J40" s="8"/>
      <c r="K40" s="8"/>
      <c r="L40" s="8">
        <v>20625</v>
      </c>
      <c r="M40" s="13"/>
      <c r="N40" s="11" t="s">
        <v>29</v>
      </c>
    </row>
    <row r="41" spans="1:14" s="49" customFormat="1" ht="16.8" thickBot="1">
      <c r="A41" s="13">
        <v>39</v>
      </c>
      <c r="B41" s="8" t="s">
        <v>66</v>
      </c>
      <c r="C41" s="8"/>
      <c r="D41" s="8"/>
      <c r="E41" s="8"/>
      <c r="F41" s="8">
        <v>10742</v>
      </c>
      <c r="G41" s="8"/>
      <c r="H41" s="8"/>
      <c r="I41" s="8"/>
      <c r="J41" s="8"/>
      <c r="K41" s="8"/>
      <c r="L41" s="8">
        <v>10742</v>
      </c>
      <c r="M41" s="13"/>
      <c r="N41" s="11" t="s">
        <v>33</v>
      </c>
    </row>
    <row r="42" spans="1:14" s="49" customFormat="1" ht="16.8" thickBot="1">
      <c r="A42" s="13">
        <v>40</v>
      </c>
      <c r="B42" s="8" t="s">
        <v>67</v>
      </c>
      <c r="C42" s="8"/>
      <c r="D42" s="8"/>
      <c r="E42" s="8"/>
      <c r="F42" s="8">
        <v>25024</v>
      </c>
      <c r="G42" s="8"/>
      <c r="H42" s="8"/>
      <c r="I42" s="8"/>
      <c r="J42" s="8"/>
      <c r="K42" s="8"/>
      <c r="L42" s="8">
        <v>25024</v>
      </c>
      <c r="M42" s="13"/>
      <c r="N42" s="11" t="s">
        <v>33</v>
      </c>
    </row>
    <row r="43" spans="1:14" s="49" customFormat="1" ht="16.8" thickBot="1">
      <c r="A43" s="13">
        <v>41</v>
      </c>
      <c r="B43" s="8" t="s">
        <v>68</v>
      </c>
      <c r="C43" s="8">
        <v>17</v>
      </c>
      <c r="D43" s="8">
        <v>24</v>
      </c>
      <c r="E43" s="8"/>
      <c r="F43" s="8">
        <v>994</v>
      </c>
      <c r="G43" s="8">
        <v>5</v>
      </c>
      <c r="H43" s="8">
        <v>29</v>
      </c>
      <c r="I43" s="8">
        <v>26</v>
      </c>
      <c r="J43" s="8">
        <v>100</v>
      </c>
      <c r="K43" s="8">
        <v>291</v>
      </c>
      <c r="L43" s="8">
        <f>SUM(C43:K43)</f>
        <v>1486</v>
      </c>
      <c r="M43" s="13"/>
      <c r="N43" s="11" t="s">
        <v>29</v>
      </c>
    </row>
    <row r="44" spans="1:14" s="49" customFormat="1" ht="16.8" thickBot="1">
      <c r="A44" s="13">
        <v>42</v>
      </c>
      <c r="B44" s="8" t="s">
        <v>69</v>
      </c>
      <c r="C44" s="8"/>
      <c r="D44" s="8"/>
      <c r="E44" s="8"/>
      <c r="F44" s="8"/>
      <c r="G44" s="8"/>
      <c r="H44" s="8"/>
      <c r="I44" s="8"/>
      <c r="J44" s="8"/>
      <c r="K44" s="8">
        <v>504</v>
      </c>
      <c r="L44" s="8">
        <v>504</v>
      </c>
      <c r="M44" s="13"/>
      <c r="N44" s="11" t="s">
        <v>17</v>
      </c>
    </row>
    <row r="45" spans="1:14" s="49" customFormat="1" ht="16.8" thickBot="1">
      <c r="A45" s="13">
        <v>43</v>
      </c>
      <c r="B45" s="8" t="s">
        <v>70</v>
      </c>
      <c r="C45" s="8">
        <v>1</v>
      </c>
      <c r="D45" s="8"/>
      <c r="E45" s="8"/>
      <c r="F45" s="8">
        <v>1</v>
      </c>
      <c r="G45" s="8"/>
      <c r="H45" s="8">
        <v>1</v>
      </c>
      <c r="I45" s="8"/>
      <c r="J45" s="8">
        <v>3</v>
      </c>
      <c r="K45" s="8">
        <v>25</v>
      </c>
      <c r="L45" s="8">
        <f>SUM(C45:K45)</f>
        <v>31</v>
      </c>
      <c r="M45" s="13"/>
      <c r="N45" s="11" t="s">
        <v>29</v>
      </c>
    </row>
    <row r="46" spans="1:14" s="49" customFormat="1" ht="16.8" thickBot="1">
      <c r="A46" s="13">
        <v>44</v>
      </c>
      <c r="B46" s="8" t="s">
        <v>71</v>
      </c>
      <c r="C46" s="8"/>
      <c r="D46" s="8"/>
      <c r="E46" s="8"/>
      <c r="F46" s="8">
        <v>62000</v>
      </c>
      <c r="G46" s="8"/>
      <c r="H46" s="8"/>
      <c r="I46" s="8"/>
      <c r="J46" s="8"/>
      <c r="K46" s="8"/>
      <c r="L46" s="8">
        <v>62000</v>
      </c>
      <c r="M46" s="13"/>
      <c r="N46" s="11" t="s">
        <v>33</v>
      </c>
    </row>
    <row r="47" spans="1:14" s="49" customFormat="1" ht="16.8" thickBot="1">
      <c r="A47" s="13">
        <v>45</v>
      </c>
      <c r="B47" s="8" t="s">
        <v>72</v>
      </c>
      <c r="C47" s="8">
        <v>225</v>
      </c>
      <c r="D47" s="8">
        <v>40</v>
      </c>
      <c r="E47" s="8">
        <v>8</v>
      </c>
      <c r="F47" s="8">
        <v>4931</v>
      </c>
      <c r="G47" s="8">
        <v>90</v>
      </c>
      <c r="H47" s="8">
        <v>2652</v>
      </c>
      <c r="I47" s="8">
        <v>38</v>
      </c>
      <c r="J47" s="8">
        <v>243</v>
      </c>
      <c r="K47" s="8">
        <v>2610</v>
      </c>
      <c r="L47" s="8">
        <f t="shared" ref="L47:L56" si="2">SUM(C47:K47)</f>
        <v>10837</v>
      </c>
      <c r="M47" s="13"/>
      <c r="N47" s="11" t="s">
        <v>29</v>
      </c>
    </row>
    <row r="48" spans="1:14" s="49" customFormat="1" ht="16.8" thickBot="1">
      <c r="A48" s="13">
        <v>46</v>
      </c>
      <c r="B48" s="8" t="s">
        <v>73</v>
      </c>
      <c r="C48" s="8"/>
      <c r="D48" s="8"/>
      <c r="E48" s="8"/>
      <c r="F48" s="8">
        <v>1</v>
      </c>
      <c r="G48" s="8"/>
      <c r="H48" s="8"/>
      <c r="I48" s="8"/>
      <c r="J48" s="8"/>
      <c r="K48" s="8"/>
      <c r="L48" s="8">
        <f t="shared" si="2"/>
        <v>1</v>
      </c>
      <c r="M48" s="13"/>
      <c r="N48" s="11" t="s">
        <v>59</v>
      </c>
    </row>
    <row r="49" spans="1:14" s="49" customFormat="1" ht="16.8" thickBot="1">
      <c r="A49" s="13">
        <v>47</v>
      </c>
      <c r="B49" s="8" t="s">
        <v>74</v>
      </c>
      <c r="C49" s="8">
        <v>25</v>
      </c>
      <c r="D49" s="8">
        <v>113</v>
      </c>
      <c r="E49" s="8">
        <v>3</v>
      </c>
      <c r="F49" s="8">
        <v>452</v>
      </c>
      <c r="G49" s="8">
        <v>116</v>
      </c>
      <c r="H49" s="8">
        <v>331</v>
      </c>
      <c r="I49" s="8">
        <v>235</v>
      </c>
      <c r="J49" s="8">
        <v>13</v>
      </c>
      <c r="K49" s="8">
        <v>125</v>
      </c>
      <c r="L49" s="8">
        <f t="shared" si="2"/>
        <v>1413</v>
      </c>
      <c r="M49" s="13"/>
      <c r="N49" s="11" t="s">
        <v>29</v>
      </c>
    </row>
    <row r="50" spans="1:14" s="49" customFormat="1" ht="16.8" thickBot="1">
      <c r="A50" s="13">
        <v>48</v>
      </c>
      <c r="B50" s="8" t="s">
        <v>75</v>
      </c>
      <c r="C50" s="8">
        <v>0</v>
      </c>
      <c r="D50" s="8">
        <v>5</v>
      </c>
      <c r="E50" s="8">
        <v>0</v>
      </c>
      <c r="F50" s="8">
        <v>22</v>
      </c>
      <c r="G50" s="8">
        <v>0</v>
      </c>
      <c r="H50" s="8">
        <v>1</v>
      </c>
      <c r="I50" s="8">
        <v>0</v>
      </c>
      <c r="J50" s="8">
        <v>3</v>
      </c>
      <c r="K50" s="8">
        <v>2261</v>
      </c>
      <c r="L50" s="8">
        <f t="shared" si="2"/>
        <v>2292</v>
      </c>
      <c r="M50" s="13"/>
      <c r="N50" s="11" t="s">
        <v>29</v>
      </c>
    </row>
    <row r="51" spans="1:14" s="49" customFormat="1" ht="16.8" thickBot="1">
      <c r="A51" s="13">
        <v>49</v>
      </c>
      <c r="B51" s="8" t="s">
        <v>76</v>
      </c>
      <c r="C51" s="8">
        <v>32</v>
      </c>
      <c r="D51" s="8">
        <v>1168</v>
      </c>
      <c r="E51" s="8">
        <v>778</v>
      </c>
      <c r="F51" s="8">
        <v>2800</v>
      </c>
      <c r="G51" s="8">
        <v>284</v>
      </c>
      <c r="H51" s="8">
        <v>615</v>
      </c>
      <c r="I51" s="8">
        <v>277</v>
      </c>
      <c r="J51" s="8">
        <v>500</v>
      </c>
      <c r="K51" s="8">
        <v>301</v>
      </c>
      <c r="L51" s="8">
        <f t="shared" si="2"/>
        <v>6755</v>
      </c>
      <c r="M51" s="13"/>
      <c r="N51" s="11" t="s">
        <v>29</v>
      </c>
    </row>
    <row r="52" spans="1:14" s="49" customFormat="1" ht="16.8" thickBot="1">
      <c r="A52" s="13">
        <v>50</v>
      </c>
      <c r="B52" s="8" t="s">
        <v>77</v>
      </c>
      <c r="C52" s="8">
        <v>2901</v>
      </c>
      <c r="D52" s="8">
        <v>2087</v>
      </c>
      <c r="E52" s="8">
        <v>3958</v>
      </c>
      <c r="F52" s="8">
        <v>103495</v>
      </c>
      <c r="G52" s="8">
        <v>9288</v>
      </c>
      <c r="H52" s="8">
        <v>18750</v>
      </c>
      <c r="I52" s="8">
        <v>8176</v>
      </c>
      <c r="J52" s="8">
        <v>39628</v>
      </c>
      <c r="K52" s="8">
        <v>60204</v>
      </c>
      <c r="L52" s="8">
        <f t="shared" ref="L52" si="3">SUM(C52:K52)</f>
        <v>248487</v>
      </c>
      <c r="M52" s="13"/>
      <c r="N52" s="11" t="s">
        <v>78</v>
      </c>
    </row>
    <row r="53" spans="1:14" s="49" customFormat="1" ht="16.8" thickBot="1">
      <c r="A53" s="13">
        <v>51</v>
      </c>
      <c r="B53" s="8" t="s">
        <v>79</v>
      </c>
      <c r="C53" s="8">
        <v>93</v>
      </c>
      <c r="D53" s="8">
        <v>407</v>
      </c>
      <c r="E53" s="8">
        <v>328</v>
      </c>
      <c r="F53" s="8">
        <v>5414</v>
      </c>
      <c r="G53" s="8">
        <v>751</v>
      </c>
      <c r="H53" s="8">
        <v>1350</v>
      </c>
      <c r="I53" s="8">
        <v>528</v>
      </c>
      <c r="J53" s="8">
        <v>562</v>
      </c>
      <c r="K53" s="8">
        <v>185</v>
      </c>
      <c r="L53" s="8">
        <f t="shared" si="2"/>
        <v>9618</v>
      </c>
      <c r="M53" s="13"/>
      <c r="N53" s="11" t="s">
        <v>29</v>
      </c>
    </row>
    <row r="54" spans="1:14" s="49" customFormat="1" ht="16.8" thickBot="1">
      <c r="A54" s="13">
        <v>52</v>
      </c>
      <c r="B54" s="8" t="s">
        <v>80</v>
      </c>
      <c r="C54" s="8">
        <v>2</v>
      </c>
      <c r="D54" s="8">
        <v>8</v>
      </c>
      <c r="E54" s="8">
        <v>1</v>
      </c>
      <c r="F54" s="8">
        <v>41</v>
      </c>
      <c r="G54" s="8">
        <v>4</v>
      </c>
      <c r="H54" s="8">
        <v>57</v>
      </c>
      <c r="I54" s="8">
        <v>18</v>
      </c>
      <c r="J54" s="8">
        <v>1</v>
      </c>
      <c r="K54" s="8">
        <v>8</v>
      </c>
      <c r="L54" s="8">
        <f>SUM(C54:K54)</f>
        <v>140</v>
      </c>
      <c r="M54" s="13"/>
      <c r="N54" s="11" t="s">
        <v>81</v>
      </c>
    </row>
    <row r="55" spans="1:14" s="49" customFormat="1" ht="16.8" thickBot="1">
      <c r="A55" s="13">
        <v>53</v>
      </c>
      <c r="B55" s="8" t="s">
        <v>256</v>
      </c>
      <c r="C55" s="8"/>
      <c r="D55" s="8"/>
      <c r="E55" s="8"/>
      <c r="F55" s="8"/>
      <c r="G55" s="8"/>
      <c r="H55" s="8">
        <v>1</v>
      </c>
      <c r="I55" s="8"/>
      <c r="J55" s="8"/>
      <c r="K55" s="8"/>
      <c r="L55" s="8">
        <f>SUM(C55:K55)</f>
        <v>1</v>
      </c>
      <c r="M55" s="13"/>
      <c r="N55" s="11" t="s">
        <v>257</v>
      </c>
    </row>
    <row r="56" spans="1:14" s="49" customFormat="1" ht="16.8" thickBot="1">
      <c r="A56" s="13">
        <v>54</v>
      </c>
      <c r="B56" s="8" t="s">
        <v>82</v>
      </c>
      <c r="C56" s="8">
        <v>68</v>
      </c>
      <c r="D56" s="8">
        <v>200</v>
      </c>
      <c r="E56" s="8">
        <v>382</v>
      </c>
      <c r="F56" s="8">
        <v>1866</v>
      </c>
      <c r="G56" s="8">
        <v>842</v>
      </c>
      <c r="H56" s="8">
        <v>997</v>
      </c>
      <c r="I56" s="8">
        <v>523</v>
      </c>
      <c r="J56" s="8">
        <v>147</v>
      </c>
      <c r="K56" s="8">
        <v>186</v>
      </c>
      <c r="L56" s="8">
        <f t="shared" si="2"/>
        <v>5211</v>
      </c>
      <c r="M56" s="13"/>
      <c r="N56" s="11" t="s">
        <v>83</v>
      </c>
    </row>
    <row r="57" spans="1:14" s="49" customFormat="1" ht="16.8" thickBot="1">
      <c r="A57" s="13">
        <v>55</v>
      </c>
      <c r="B57" s="8" t="s">
        <v>84</v>
      </c>
      <c r="C57" s="8"/>
      <c r="D57" s="8"/>
      <c r="E57" s="8"/>
      <c r="F57" s="8"/>
      <c r="G57" s="8"/>
      <c r="H57" s="8"/>
      <c r="I57" s="8"/>
      <c r="J57" s="8">
        <v>1</v>
      </c>
      <c r="K57" s="8"/>
      <c r="L57" s="8">
        <v>1</v>
      </c>
      <c r="M57" s="13"/>
      <c r="N57" s="11" t="s">
        <v>85</v>
      </c>
    </row>
    <row r="58" spans="1:14" s="49" customFormat="1" ht="16.8" thickBot="1">
      <c r="A58" s="13">
        <v>56</v>
      </c>
      <c r="B58" s="8" t="s">
        <v>86</v>
      </c>
      <c r="C58" s="8"/>
      <c r="D58" s="8"/>
      <c r="E58" s="8"/>
      <c r="F58" s="8">
        <v>6</v>
      </c>
      <c r="G58" s="8"/>
      <c r="H58" s="8"/>
      <c r="I58" s="8"/>
      <c r="J58" s="8">
        <v>166</v>
      </c>
      <c r="K58" s="8">
        <v>1109</v>
      </c>
      <c r="L58" s="8">
        <f>SUM(C58:K58)</f>
        <v>1281</v>
      </c>
      <c r="M58" s="13"/>
      <c r="N58" s="11" t="s">
        <v>29</v>
      </c>
    </row>
    <row r="59" spans="1:14" s="49" customFormat="1" ht="16.8" thickBot="1">
      <c r="A59" s="13">
        <v>57</v>
      </c>
      <c r="B59" s="8" t="s">
        <v>87</v>
      </c>
      <c r="C59" s="8">
        <v>3</v>
      </c>
      <c r="D59" s="8">
        <v>7</v>
      </c>
      <c r="E59" s="8"/>
      <c r="F59" s="8">
        <v>135</v>
      </c>
      <c r="G59" s="8">
        <v>1</v>
      </c>
      <c r="H59" s="8">
        <v>5</v>
      </c>
      <c r="I59" s="8">
        <v>2</v>
      </c>
      <c r="J59" s="8"/>
      <c r="K59" s="8">
        <v>27</v>
      </c>
      <c r="L59" s="8">
        <f>SUM(C59:K59)</f>
        <v>180</v>
      </c>
      <c r="M59" s="13"/>
      <c r="N59" s="11" t="s">
        <v>29</v>
      </c>
    </row>
    <row r="60" spans="1:14" s="49" customFormat="1" ht="16.8" thickBot="1">
      <c r="A60" s="13">
        <v>58</v>
      </c>
      <c r="B60" s="8" t="s">
        <v>88</v>
      </c>
      <c r="C60" s="8">
        <v>10</v>
      </c>
      <c r="D60" s="8"/>
      <c r="E60" s="8"/>
      <c r="F60" s="8">
        <v>4</v>
      </c>
      <c r="G60" s="8"/>
      <c r="H60" s="8"/>
      <c r="I60" s="8"/>
      <c r="J60" s="8">
        <v>372</v>
      </c>
      <c r="K60" s="8">
        <v>8</v>
      </c>
      <c r="L60" s="8">
        <f>SUM(C60:K60)</f>
        <v>394</v>
      </c>
      <c r="M60" s="13"/>
      <c r="N60" s="11" t="s">
        <v>29</v>
      </c>
    </row>
    <row r="61" spans="1:14" s="49" customFormat="1" ht="16.8" thickBot="1">
      <c r="A61" s="13">
        <v>59</v>
      </c>
      <c r="B61" s="8" t="s">
        <v>89</v>
      </c>
      <c r="C61" s="8"/>
      <c r="D61" s="8"/>
      <c r="E61" s="8"/>
      <c r="F61" s="8">
        <v>401</v>
      </c>
      <c r="G61" s="8"/>
      <c r="H61" s="8"/>
      <c r="I61" s="8"/>
      <c r="J61" s="8"/>
      <c r="K61" s="8"/>
      <c r="L61" s="8">
        <v>401</v>
      </c>
      <c r="M61" s="13" t="s">
        <v>90</v>
      </c>
      <c r="N61" s="11" t="s">
        <v>33</v>
      </c>
    </row>
    <row r="62" spans="1:14" s="41" customFormat="1" ht="16.8" thickBot="1">
      <c r="A62" s="40">
        <v>60</v>
      </c>
      <c r="B62" s="33" t="s">
        <v>186</v>
      </c>
      <c r="C62" s="36">
        <f>9750+106+265+164+102+122</f>
        <v>10509</v>
      </c>
      <c r="D62" s="36">
        <f>1662+23+34+16+12+11</f>
        <v>1758</v>
      </c>
      <c r="E62" s="36">
        <f>490+9+11+8+4</f>
        <v>522</v>
      </c>
      <c r="F62" s="36">
        <f>18049+186+205+184+135+163</f>
        <v>18922</v>
      </c>
      <c r="G62" s="36">
        <f>1026+12+17+8+24</f>
        <v>1087</v>
      </c>
      <c r="H62" s="36">
        <f>1678+4+20+6+9+16+25+28+29</f>
        <v>1815</v>
      </c>
      <c r="I62" s="36">
        <f>1898+15+18+20+42</f>
        <v>1993</v>
      </c>
      <c r="J62" s="36">
        <f>17011+117+148+110+88+84</f>
        <v>17558</v>
      </c>
      <c r="K62" s="36">
        <f>32505+199+155+193+98+174</f>
        <v>33324</v>
      </c>
      <c r="L62" s="36">
        <f>SUM(C62:K62)</f>
        <v>87488</v>
      </c>
      <c r="M62" s="40"/>
      <c r="N62" s="34" t="s">
        <v>91</v>
      </c>
    </row>
    <row r="63" spans="1:14" s="49" customFormat="1" ht="16.8" thickBot="1">
      <c r="A63" s="13">
        <v>61</v>
      </c>
      <c r="B63" s="8" t="s">
        <v>92</v>
      </c>
      <c r="C63" s="8">
        <v>24</v>
      </c>
      <c r="D63" s="8">
        <v>47</v>
      </c>
      <c r="E63" s="8">
        <v>9</v>
      </c>
      <c r="F63" s="8">
        <v>114</v>
      </c>
      <c r="G63" s="8">
        <v>12</v>
      </c>
      <c r="H63" s="8">
        <v>41</v>
      </c>
      <c r="I63" s="8">
        <v>38</v>
      </c>
      <c r="J63" s="8">
        <v>25</v>
      </c>
      <c r="K63" s="8">
        <v>135</v>
      </c>
      <c r="L63" s="8">
        <f>SUM(C63:K63)</f>
        <v>445</v>
      </c>
      <c r="M63" s="13"/>
      <c r="N63" s="11" t="s">
        <v>93</v>
      </c>
    </row>
    <row r="64" spans="1:14" s="49" customFormat="1" ht="16.8" thickBot="1">
      <c r="A64" s="13">
        <v>62</v>
      </c>
      <c r="B64" s="8" t="s">
        <v>94</v>
      </c>
      <c r="C64" s="8"/>
      <c r="D64" s="8"/>
      <c r="E64" s="8"/>
      <c r="F64" s="8">
        <v>203917</v>
      </c>
      <c r="G64" s="8"/>
      <c r="H64" s="8"/>
      <c r="I64" s="8"/>
      <c r="J64" s="8"/>
      <c r="K64" s="8"/>
      <c r="L64" s="8">
        <v>203917</v>
      </c>
      <c r="M64" s="13"/>
      <c r="N64" s="11"/>
    </row>
    <row r="65" spans="1:14" s="49" customFormat="1" ht="16.8" thickBot="1">
      <c r="A65" s="13">
        <v>63</v>
      </c>
      <c r="B65" s="8" t="s">
        <v>95</v>
      </c>
      <c r="C65" s="8">
        <v>88</v>
      </c>
      <c r="D65" s="8">
        <v>98</v>
      </c>
      <c r="E65" s="8">
        <v>20</v>
      </c>
      <c r="F65" s="8">
        <v>788</v>
      </c>
      <c r="G65" s="8">
        <v>43</v>
      </c>
      <c r="H65" s="8">
        <v>175</v>
      </c>
      <c r="I65" s="8">
        <v>310</v>
      </c>
      <c r="J65" s="8">
        <v>110</v>
      </c>
      <c r="K65" s="8">
        <v>492</v>
      </c>
      <c r="L65" s="8">
        <f>SUM(C65:K65)</f>
        <v>2124</v>
      </c>
      <c r="M65" s="13"/>
      <c r="N65" s="11" t="s">
        <v>29</v>
      </c>
    </row>
    <row r="66" spans="1:14" s="49" customFormat="1" ht="16.8" thickBot="1">
      <c r="A66" s="13">
        <v>64</v>
      </c>
      <c r="B66" s="8" t="s">
        <v>96</v>
      </c>
      <c r="C66" s="8">
        <v>426</v>
      </c>
      <c r="D66" s="8">
        <v>352</v>
      </c>
      <c r="E66" s="8">
        <v>263</v>
      </c>
      <c r="F66" s="8">
        <v>5874</v>
      </c>
      <c r="G66" s="8">
        <v>259</v>
      </c>
      <c r="H66" s="8">
        <v>1702</v>
      </c>
      <c r="I66" s="8">
        <v>618</v>
      </c>
      <c r="J66" s="8">
        <v>1821</v>
      </c>
      <c r="K66" s="8">
        <v>3431</v>
      </c>
      <c r="L66" s="8">
        <v>14746</v>
      </c>
      <c r="M66" s="13"/>
      <c r="N66" s="11" t="s">
        <v>97</v>
      </c>
    </row>
    <row r="67" spans="1:14" s="49" customFormat="1" ht="16.8" thickBot="1">
      <c r="A67" s="13">
        <v>65</v>
      </c>
      <c r="B67" s="8" t="s">
        <v>98</v>
      </c>
      <c r="C67" s="8">
        <v>436</v>
      </c>
      <c r="D67" s="8">
        <v>1029</v>
      </c>
      <c r="E67" s="8">
        <v>932</v>
      </c>
      <c r="F67" s="8">
        <v>16624</v>
      </c>
      <c r="G67" s="8">
        <v>2539</v>
      </c>
      <c r="H67" s="8">
        <v>14866</v>
      </c>
      <c r="I67" s="8">
        <v>1935</v>
      </c>
      <c r="J67" s="8">
        <v>2263</v>
      </c>
      <c r="K67" s="8">
        <v>11165</v>
      </c>
      <c r="L67" s="8">
        <v>51789</v>
      </c>
      <c r="M67" s="13"/>
      <c r="N67" s="11" t="s">
        <v>97</v>
      </c>
    </row>
    <row r="68" spans="1:14" s="49" customFormat="1" ht="16.8" thickBot="1">
      <c r="A68" s="13">
        <v>66</v>
      </c>
      <c r="B68" s="8" t="s">
        <v>99</v>
      </c>
      <c r="C68" s="8"/>
      <c r="D68" s="8"/>
      <c r="E68" s="8"/>
      <c r="F68" s="8"/>
      <c r="G68" s="8"/>
      <c r="H68" s="8">
        <v>365345</v>
      </c>
      <c r="I68" s="8"/>
      <c r="J68" s="8"/>
      <c r="K68" s="8"/>
      <c r="L68" s="8">
        <v>365345</v>
      </c>
      <c r="M68" s="13"/>
      <c r="N68" s="11" t="s">
        <v>33</v>
      </c>
    </row>
    <row r="69" spans="1:14" s="49" customFormat="1" ht="16.8" thickBot="1">
      <c r="A69" s="13">
        <v>67</v>
      </c>
      <c r="B69" s="8" t="s">
        <v>100</v>
      </c>
      <c r="C69" s="8"/>
      <c r="D69" s="8"/>
      <c r="E69" s="8"/>
      <c r="F69" s="8"/>
      <c r="G69" s="8"/>
      <c r="H69" s="8">
        <v>1</v>
      </c>
      <c r="I69" s="8"/>
      <c r="J69" s="8"/>
      <c r="K69" s="8"/>
      <c r="L69" s="8">
        <f t="shared" ref="L69:L81" si="4">SUM(C69:K69)</f>
        <v>1</v>
      </c>
      <c r="M69" s="13"/>
      <c r="N69" s="11" t="s">
        <v>101</v>
      </c>
    </row>
    <row r="70" spans="1:14" s="49" customFormat="1" ht="16.8" thickBot="1">
      <c r="A70" s="13">
        <v>68</v>
      </c>
      <c r="B70" s="8" t="s">
        <v>102</v>
      </c>
      <c r="C70" s="8">
        <v>421</v>
      </c>
      <c r="D70" s="8">
        <v>244</v>
      </c>
      <c r="E70" s="8">
        <v>135</v>
      </c>
      <c r="F70" s="8">
        <v>1292</v>
      </c>
      <c r="G70" s="8">
        <v>180</v>
      </c>
      <c r="H70" s="8">
        <v>288</v>
      </c>
      <c r="I70" s="8">
        <v>135</v>
      </c>
      <c r="J70" s="8">
        <v>1583</v>
      </c>
      <c r="K70" s="8">
        <v>3603</v>
      </c>
      <c r="L70" s="8">
        <f t="shared" si="4"/>
        <v>7881</v>
      </c>
      <c r="M70" s="13"/>
      <c r="N70" s="11" t="s">
        <v>103</v>
      </c>
    </row>
    <row r="71" spans="1:14" s="49" customFormat="1" ht="16.8" thickBot="1">
      <c r="A71" s="13">
        <v>69</v>
      </c>
      <c r="B71" s="8" t="s">
        <v>104</v>
      </c>
      <c r="C71" s="50">
        <v>66</v>
      </c>
      <c r="D71" s="51">
        <v>3</v>
      </c>
      <c r="E71" s="51">
        <v>0</v>
      </c>
      <c r="F71" s="51">
        <v>52</v>
      </c>
      <c r="G71" s="51">
        <v>2</v>
      </c>
      <c r="H71" s="51">
        <v>2</v>
      </c>
      <c r="I71" s="51">
        <v>1</v>
      </c>
      <c r="J71" s="51">
        <v>13</v>
      </c>
      <c r="K71" s="51">
        <v>160</v>
      </c>
      <c r="L71" s="8">
        <f t="shared" si="4"/>
        <v>299</v>
      </c>
      <c r="M71" s="13"/>
      <c r="N71" s="11" t="s">
        <v>83</v>
      </c>
    </row>
    <row r="72" spans="1:14" s="49" customFormat="1" ht="16.8" thickBot="1">
      <c r="A72" s="13">
        <v>70</v>
      </c>
      <c r="B72" s="8" t="s">
        <v>105</v>
      </c>
      <c r="C72" s="8">
        <v>120</v>
      </c>
      <c r="D72" s="8">
        <v>27</v>
      </c>
      <c r="E72" s="8">
        <v>1</v>
      </c>
      <c r="F72" s="8">
        <v>484</v>
      </c>
      <c r="G72" s="8">
        <v>21</v>
      </c>
      <c r="H72" s="8">
        <v>12</v>
      </c>
      <c r="I72" s="8">
        <v>12</v>
      </c>
      <c r="J72" s="8">
        <v>967</v>
      </c>
      <c r="K72" s="8">
        <v>610</v>
      </c>
      <c r="L72" s="8">
        <f t="shared" si="4"/>
        <v>2254</v>
      </c>
      <c r="M72" s="13"/>
      <c r="N72" s="11" t="s">
        <v>103</v>
      </c>
    </row>
    <row r="73" spans="1:14" s="49" customFormat="1" ht="16.8" thickBot="1">
      <c r="A73" s="13">
        <v>71</v>
      </c>
      <c r="B73" s="8" t="s">
        <v>106</v>
      </c>
      <c r="C73" s="8"/>
      <c r="D73" s="8"/>
      <c r="E73" s="8"/>
      <c r="F73" s="8"/>
      <c r="G73" s="8"/>
      <c r="H73" s="8"/>
      <c r="I73" s="8"/>
      <c r="J73" s="8"/>
      <c r="K73" s="8">
        <v>1</v>
      </c>
      <c r="L73" s="8">
        <f t="shared" si="4"/>
        <v>1</v>
      </c>
      <c r="M73" s="13"/>
      <c r="N73" s="11" t="s">
        <v>107</v>
      </c>
    </row>
    <row r="74" spans="1:14" s="49" customFormat="1" ht="16.8" thickBot="1">
      <c r="A74" s="13">
        <v>72</v>
      </c>
      <c r="B74" s="8" t="s">
        <v>108</v>
      </c>
      <c r="C74" s="8"/>
      <c r="D74" s="8"/>
      <c r="E74" s="8"/>
      <c r="F74" s="8"/>
      <c r="G74" s="8"/>
      <c r="H74" s="8">
        <v>1</v>
      </c>
      <c r="I74" s="8"/>
      <c r="J74" s="8"/>
      <c r="K74" s="8"/>
      <c r="L74" s="8">
        <f t="shared" si="4"/>
        <v>1</v>
      </c>
      <c r="M74" s="13"/>
      <c r="N74" s="11" t="s">
        <v>59</v>
      </c>
    </row>
    <row r="75" spans="1:14" s="49" customFormat="1" ht="16.8" thickBot="1">
      <c r="A75" s="13">
        <v>73</v>
      </c>
      <c r="B75" s="8" t="s">
        <v>233</v>
      </c>
      <c r="C75" s="8"/>
      <c r="D75" s="8"/>
      <c r="E75" s="8"/>
      <c r="F75" s="8">
        <v>1</v>
      </c>
      <c r="G75" s="8"/>
      <c r="H75" s="8"/>
      <c r="I75" s="8"/>
      <c r="J75" s="8"/>
      <c r="K75" s="8"/>
      <c r="L75" s="8">
        <f t="shared" si="4"/>
        <v>1</v>
      </c>
      <c r="M75" s="13"/>
      <c r="N75" s="11" t="s">
        <v>234</v>
      </c>
    </row>
    <row r="76" spans="1:14" s="49" customFormat="1">
      <c r="A76" s="13"/>
      <c r="B76" s="19" t="s">
        <v>1</v>
      </c>
      <c r="C76" s="19" t="s">
        <v>2</v>
      </c>
      <c r="D76" s="19" t="s">
        <v>3</v>
      </c>
      <c r="E76" s="19" t="s">
        <v>4</v>
      </c>
      <c r="F76" s="19" t="s">
        <v>5</v>
      </c>
      <c r="G76" s="19" t="s">
        <v>6</v>
      </c>
      <c r="H76" s="19" t="s">
        <v>7</v>
      </c>
      <c r="I76" s="19" t="s">
        <v>8</v>
      </c>
      <c r="J76" s="19" t="s">
        <v>9</v>
      </c>
      <c r="K76" s="19" t="s">
        <v>10</v>
      </c>
      <c r="L76" s="19" t="s">
        <v>11</v>
      </c>
      <c r="M76" s="20" t="s">
        <v>12</v>
      </c>
      <c r="N76" s="11"/>
    </row>
    <row r="77" spans="1:14" s="49" customFormat="1" ht="16.8" thickBot="1">
      <c r="A77" s="13"/>
      <c r="B77" s="19" t="s">
        <v>109</v>
      </c>
      <c r="C77" s="19" t="s">
        <v>2</v>
      </c>
      <c r="D77" s="19" t="s">
        <v>3</v>
      </c>
      <c r="E77" s="19" t="s">
        <v>4</v>
      </c>
      <c r="F77" s="19" t="s">
        <v>110</v>
      </c>
      <c r="G77" s="19" t="s">
        <v>111</v>
      </c>
      <c r="H77" s="19" t="s">
        <v>112</v>
      </c>
      <c r="I77" s="19" t="s">
        <v>113</v>
      </c>
      <c r="J77" s="19" t="s">
        <v>114</v>
      </c>
      <c r="K77" s="19" t="s">
        <v>115</v>
      </c>
      <c r="L77" s="19" t="s">
        <v>11</v>
      </c>
      <c r="M77" s="20" t="s">
        <v>12</v>
      </c>
      <c r="N77" s="11"/>
    </row>
    <row r="78" spans="1:14" s="49" customFormat="1" ht="16.8" thickBot="1">
      <c r="A78" s="13">
        <v>1</v>
      </c>
      <c r="B78" s="8" t="s">
        <v>116</v>
      </c>
      <c r="C78" s="8">
        <v>59</v>
      </c>
      <c r="D78" s="8">
        <v>504</v>
      </c>
      <c r="E78" s="8">
        <v>103</v>
      </c>
      <c r="F78" s="8">
        <v>2303</v>
      </c>
      <c r="G78" s="8">
        <v>499</v>
      </c>
      <c r="H78" s="8">
        <v>1900</v>
      </c>
      <c r="I78" s="8">
        <v>355</v>
      </c>
      <c r="J78" s="8">
        <v>340</v>
      </c>
      <c r="K78" s="8">
        <v>1623</v>
      </c>
      <c r="L78" s="8">
        <f t="shared" si="4"/>
        <v>7686</v>
      </c>
      <c r="M78" s="13"/>
      <c r="N78" s="11" t="s">
        <v>117</v>
      </c>
    </row>
    <row r="79" spans="1:14" s="49" customFormat="1" ht="16.8" thickBot="1">
      <c r="A79" s="13">
        <v>2</v>
      </c>
      <c r="B79" s="8" t="s">
        <v>118</v>
      </c>
      <c r="C79" s="8">
        <v>117</v>
      </c>
      <c r="D79" s="8">
        <v>1507</v>
      </c>
      <c r="E79" s="8">
        <v>270</v>
      </c>
      <c r="F79" s="8">
        <v>2015</v>
      </c>
      <c r="G79" s="8">
        <v>807</v>
      </c>
      <c r="H79" s="8">
        <v>2305</v>
      </c>
      <c r="I79" s="8">
        <v>482</v>
      </c>
      <c r="J79" s="8">
        <v>556</v>
      </c>
      <c r="K79" s="8">
        <v>2138</v>
      </c>
      <c r="L79" s="8">
        <f t="shared" si="4"/>
        <v>10197</v>
      </c>
      <c r="M79" s="13"/>
      <c r="N79" s="11"/>
    </row>
    <row r="80" spans="1:14" s="49" customFormat="1" ht="16.8" thickBot="1">
      <c r="A80" s="13">
        <v>3</v>
      </c>
      <c r="B80" s="8" t="s">
        <v>119</v>
      </c>
      <c r="C80" s="8">
        <v>12</v>
      </c>
      <c r="D80" s="8">
        <v>66</v>
      </c>
      <c r="E80" s="8">
        <v>12</v>
      </c>
      <c r="F80" s="8">
        <v>126</v>
      </c>
      <c r="G80" s="8">
        <v>71</v>
      </c>
      <c r="H80" s="8">
        <v>145</v>
      </c>
      <c r="I80" s="8">
        <v>55</v>
      </c>
      <c r="J80" s="8">
        <v>73</v>
      </c>
      <c r="K80" s="8">
        <v>131</v>
      </c>
      <c r="L80" s="8">
        <f t="shared" si="4"/>
        <v>691</v>
      </c>
      <c r="M80" s="13"/>
      <c r="N80" s="11" t="s">
        <v>103</v>
      </c>
    </row>
    <row r="81" spans="1:14" s="49" customFormat="1" ht="16.8" thickBot="1">
      <c r="A81" s="13">
        <v>4</v>
      </c>
      <c r="B81" s="8" t="s">
        <v>120</v>
      </c>
      <c r="C81" s="8"/>
      <c r="D81" s="8">
        <v>19</v>
      </c>
      <c r="E81" s="8"/>
      <c r="F81" s="8">
        <v>234</v>
      </c>
      <c r="G81" s="8">
        <v>2</v>
      </c>
      <c r="H81" s="8">
        <v>6</v>
      </c>
      <c r="I81" s="8">
        <v>1</v>
      </c>
      <c r="J81" s="8"/>
      <c r="K81" s="8">
        <v>18</v>
      </c>
      <c r="L81" s="8">
        <f t="shared" si="4"/>
        <v>280</v>
      </c>
      <c r="M81" s="13"/>
      <c r="N81" s="11" t="s">
        <v>103</v>
      </c>
    </row>
    <row r="82" spans="1:14" s="49" customFormat="1" ht="16.8" thickBot="1">
      <c r="A82" s="13">
        <v>5</v>
      </c>
      <c r="B82" s="8" t="s">
        <v>121</v>
      </c>
      <c r="C82" s="8">
        <v>2</v>
      </c>
      <c r="D82" s="8">
        <v>3</v>
      </c>
      <c r="E82" s="8">
        <v>1</v>
      </c>
      <c r="F82" s="8">
        <v>9</v>
      </c>
      <c r="G82" s="8">
        <v>12</v>
      </c>
      <c r="H82" s="8">
        <v>12</v>
      </c>
      <c r="I82" s="8">
        <v>3</v>
      </c>
      <c r="J82" s="8">
        <v>4</v>
      </c>
      <c r="K82" s="8">
        <v>10</v>
      </c>
      <c r="L82" s="8">
        <f>SUM(C82:K82)</f>
        <v>56</v>
      </c>
      <c r="M82" s="13"/>
      <c r="N82" s="11"/>
    </row>
    <row r="83" spans="1:14" s="49" customFormat="1" ht="16.8" thickBot="1">
      <c r="A83" s="13">
        <v>6</v>
      </c>
      <c r="B83" s="8" t="s">
        <v>122</v>
      </c>
      <c r="C83" s="8">
        <v>40</v>
      </c>
      <c r="D83" s="8">
        <v>279</v>
      </c>
      <c r="E83" s="8">
        <v>30</v>
      </c>
      <c r="F83" s="8">
        <v>631</v>
      </c>
      <c r="G83" s="8">
        <v>241</v>
      </c>
      <c r="H83" s="8">
        <v>501</v>
      </c>
      <c r="I83" s="8">
        <v>112</v>
      </c>
      <c r="J83" s="8">
        <v>103</v>
      </c>
      <c r="K83" s="8">
        <v>620</v>
      </c>
      <c r="L83" s="8">
        <f>SUM(C83:K83)</f>
        <v>2557</v>
      </c>
      <c r="M83" s="13"/>
      <c r="N83" s="11"/>
    </row>
    <row r="84" spans="1:14" s="9" customFormat="1" ht="16.8" thickBot="1">
      <c r="A84" s="7">
        <v>7</v>
      </c>
      <c r="B84" s="8" t="s">
        <v>123</v>
      </c>
      <c r="C84" s="8">
        <v>15</v>
      </c>
      <c r="D84" s="8">
        <v>198</v>
      </c>
      <c r="E84" s="8">
        <v>11</v>
      </c>
      <c r="F84" s="8">
        <v>1177</v>
      </c>
      <c r="G84" s="8">
        <v>393</v>
      </c>
      <c r="H84" s="8">
        <v>63</v>
      </c>
      <c r="I84" s="8">
        <v>148</v>
      </c>
      <c r="J84" s="8">
        <v>13</v>
      </c>
      <c r="K84" s="8">
        <v>317</v>
      </c>
      <c r="L84" s="8">
        <v>2335</v>
      </c>
      <c r="M84" s="13"/>
      <c r="N84" s="11" t="s">
        <v>124</v>
      </c>
    </row>
    <row r="85" spans="1:14" s="9" customFormat="1" ht="16.8" thickBot="1">
      <c r="A85" s="7">
        <v>8</v>
      </c>
      <c r="B85" s="8" t="s">
        <v>125</v>
      </c>
      <c r="C85" s="8">
        <v>691</v>
      </c>
      <c r="D85" s="8"/>
      <c r="E85" s="8"/>
      <c r="F85" s="8">
        <v>4169</v>
      </c>
      <c r="G85" s="8">
        <v>666</v>
      </c>
      <c r="H85" s="8">
        <v>1065</v>
      </c>
      <c r="I85" s="8">
        <v>890</v>
      </c>
      <c r="J85" s="8">
        <v>1435</v>
      </c>
      <c r="K85" s="8">
        <v>4184</v>
      </c>
      <c r="L85" s="8">
        <f>SUM(C85:K85)</f>
        <v>13100</v>
      </c>
      <c r="M85" s="13"/>
      <c r="N85" s="11" t="s">
        <v>124</v>
      </c>
    </row>
    <row r="86" spans="1:14" s="9" customFormat="1" ht="16.8" thickBot="1">
      <c r="A86" s="7">
        <v>9</v>
      </c>
      <c r="B86" s="15" t="s">
        <v>126</v>
      </c>
      <c r="C86" s="8"/>
      <c r="D86" s="8"/>
      <c r="E86" s="8"/>
      <c r="F86" s="8"/>
      <c r="G86" s="8">
        <v>102</v>
      </c>
      <c r="H86" s="8"/>
      <c r="I86" s="8"/>
      <c r="J86" s="8"/>
      <c r="K86" s="8"/>
      <c r="L86" s="8">
        <v>102</v>
      </c>
      <c r="M86" s="13"/>
      <c r="N86" s="11" t="s">
        <v>107</v>
      </c>
    </row>
    <row r="87" spans="1:14" s="9" customFormat="1" ht="16.8" thickBot="1">
      <c r="A87" s="7">
        <v>10</v>
      </c>
      <c r="B87" s="15" t="s">
        <v>127</v>
      </c>
      <c r="C87" s="8"/>
      <c r="D87" s="8"/>
      <c r="E87" s="8"/>
      <c r="F87" s="8"/>
      <c r="G87" s="8">
        <v>3700</v>
      </c>
      <c r="H87" s="8"/>
      <c r="I87" s="8"/>
      <c r="J87" s="8"/>
      <c r="K87" s="8"/>
      <c r="L87" s="8">
        <v>3700</v>
      </c>
      <c r="M87" s="13"/>
      <c r="N87" s="11" t="s">
        <v>107</v>
      </c>
    </row>
    <row r="88" spans="1:14" s="9" customFormat="1" ht="16.8" thickBot="1">
      <c r="A88" s="7">
        <v>11</v>
      </c>
      <c r="B88" s="15" t="s">
        <v>128</v>
      </c>
      <c r="C88" s="8"/>
      <c r="D88" s="8"/>
      <c r="E88" s="8"/>
      <c r="F88" s="8">
        <v>2183</v>
      </c>
      <c r="G88" s="8"/>
      <c r="H88" s="8">
        <v>1105</v>
      </c>
      <c r="I88" s="8"/>
      <c r="J88" s="8">
        <v>19651</v>
      </c>
      <c r="K88" s="8">
        <v>6751</v>
      </c>
      <c r="L88" s="8">
        <f>SUM(C88:K88)</f>
        <v>29690</v>
      </c>
      <c r="M88" s="13"/>
      <c r="N88" s="11" t="s">
        <v>129</v>
      </c>
    </row>
    <row r="89" spans="1:14" s="9" customFormat="1" ht="16.8" thickBot="1">
      <c r="A89" s="7">
        <v>12</v>
      </c>
      <c r="B89" s="8" t="s">
        <v>130</v>
      </c>
      <c r="C89" s="8"/>
      <c r="D89" s="8"/>
      <c r="E89" s="8"/>
      <c r="F89" s="8"/>
      <c r="G89" s="8"/>
      <c r="H89" s="8">
        <v>10000</v>
      </c>
      <c r="I89" s="8"/>
      <c r="J89" s="8"/>
      <c r="K89" s="8"/>
      <c r="L89" s="8">
        <v>10000</v>
      </c>
      <c r="M89" s="13"/>
      <c r="N89" s="11" t="s">
        <v>103</v>
      </c>
    </row>
    <row r="90" spans="1:14" s="9" customFormat="1" ht="16.8" thickBot="1">
      <c r="A90" s="7">
        <v>13</v>
      </c>
      <c r="B90" s="15" t="s">
        <v>131</v>
      </c>
      <c r="C90" s="8">
        <v>9</v>
      </c>
      <c r="D90" s="8"/>
      <c r="E90" s="8"/>
      <c r="F90" s="8"/>
      <c r="G90" s="8"/>
      <c r="H90" s="8"/>
      <c r="I90" s="8"/>
      <c r="J90" s="8"/>
      <c r="K90" s="8"/>
      <c r="L90" s="8">
        <v>9</v>
      </c>
      <c r="M90" s="13"/>
      <c r="N90" s="11" t="s">
        <v>107</v>
      </c>
    </row>
    <row r="91" spans="1:14" s="9" customFormat="1" ht="16.8" thickBot="1">
      <c r="A91" s="7">
        <v>14</v>
      </c>
      <c r="B91" s="15" t="s">
        <v>132</v>
      </c>
      <c r="C91" s="8"/>
      <c r="D91" s="8"/>
      <c r="E91" s="8"/>
      <c r="F91" s="8">
        <v>455</v>
      </c>
      <c r="G91" s="8">
        <v>44</v>
      </c>
      <c r="H91" s="8">
        <v>280</v>
      </c>
      <c r="I91" s="8">
        <v>32</v>
      </c>
      <c r="J91" s="8">
        <v>825</v>
      </c>
      <c r="K91" s="8">
        <v>272</v>
      </c>
      <c r="L91" s="8">
        <f>SUM(C91:K91)</f>
        <v>1908</v>
      </c>
      <c r="M91" s="13"/>
      <c r="N91" s="21" t="s">
        <v>133</v>
      </c>
    </row>
    <row r="92" spans="1:14" s="9" customFormat="1" ht="16.8" thickBot="1">
      <c r="A92" s="7">
        <f>A91+1</f>
        <v>15</v>
      </c>
      <c r="B92" s="15" t="s">
        <v>134</v>
      </c>
      <c r="C92" s="15">
        <v>124</v>
      </c>
      <c r="D92" s="15"/>
      <c r="E92" s="15"/>
      <c r="F92" s="15"/>
      <c r="G92" s="15"/>
      <c r="H92" s="15"/>
      <c r="I92" s="15"/>
      <c r="J92" s="15"/>
      <c r="K92" s="15"/>
      <c r="L92" s="15">
        <f t="shared" ref="L92:L100" si="5">SUM(C92:K92)</f>
        <v>124</v>
      </c>
      <c r="M92" s="13"/>
      <c r="N92" s="11" t="s">
        <v>135</v>
      </c>
    </row>
    <row r="93" spans="1:14" s="9" customFormat="1" ht="16.8" thickBot="1">
      <c r="A93" s="7">
        <f t="shared" ref="A93:A112" si="6">A92+1</f>
        <v>16</v>
      </c>
      <c r="B93" s="15" t="s">
        <v>136</v>
      </c>
      <c r="C93" s="15">
        <v>14</v>
      </c>
      <c r="D93" s="15"/>
      <c r="E93" s="15"/>
      <c r="F93" s="15"/>
      <c r="G93" s="15"/>
      <c r="H93" s="15"/>
      <c r="I93" s="15"/>
      <c r="J93" s="15"/>
      <c r="K93" s="15"/>
      <c r="L93" s="15">
        <f t="shared" si="5"/>
        <v>14</v>
      </c>
      <c r="M93" s="13"/>
      <c r="N93" s="11" t="s">
        <v>135</v>
      </c>
    </row>
    <row r="94" spans="1:14" s="9" customFormat="1" ht="16.8" thickBot="1">
      <c r="A94" s="7">
        <f t="shared" si="6"/>
        <v>17</v>
      </c>
      <c r="B94" s="15" t="s">
        <v>137</v>
      </c>
      <c r="C94" s="15">
        <v>2</v>
      </c>
      <c r="D94" s="15"/>
      <c r="E94" s="15"/>
      <c r="F94" s="15"/>
      <c r="G94" s="15"/>
      <c r="H94" s="15"/>
      <c r="I94" s="15"/>
      <c r="J94" s="15"/>
      <c r="K94" s="15"/>
      <c r="L94" s="15">
        <f t="shared" si="5"/>
        <v>2</v>
      </c>
      <c r="M94" s="13"/>
      <c r="N94" s="11" t="s">
        <v>135</v>
      </c>
    </row>
    <row r="95" spans="1:14" s="9" customFormat="1" ht="16.8" thickBot="1">
      <c r="A95" s="7">
        <f t="shared" si="6"/>
        <v>18</v>
      </c>
      <c r="B95" s="15" t="s">
        <v>138</v>
      </c>
      <c r="C95" s="15">
        <v>9</v>
      </c>
      <c r="D95" s="15"/>
      <c r="E95" s="15"/>
      <c r="F95" s="15"/>
      <c r="G95" s="15"/>
      <c r="H95" s="15"/>
      <c r="I95" s="15"/>
      <c r="J95" s="15"/>
      <c r="K95" s="15"/>
      <c r="L95" s="15">
        <f t="shared" si="5"/>
        <v>9</v>
      </c>
      <c r="M95" s="13"/>
      <c r="N95" s="11" t="s">
        <v>135</v>
      </c>
    </row>
    <row r="96" spans="1:14" s="9" customFormat="1" ht="16.8" thickBot="1">
      <c r="A96" s="7">
        <f t="shared" si="6"/>
        <v>19</v>
      </c>
      <c r="B96" s="15" t="s">
        <v>139</v>
      </c>
      <c r="C96" s="15"/>
      <c r="D96" s="15"/>
      <c r="E96" s="15"/>
      <c r="F96" s="15"/>
      <c r="G96" s="15"/>
      <c r="H96" s="15"/>
      <c r="I96" s="15"/>
      <c r="J96" s="15"/>
      <c r="K96" s="15">
        <v>16</v>
      </c>
      <c r="L96" s="15">
        <f t="shared" si="5"/>
        <v>16</v>
      </c>
      <c r="M96" s="13"/>
      <c r="N96" s="11" t="s">
        <v>135</v>
      </c>
    </row>
    <row r="97" spans="1:14" s="9" customFormat="1" ht="16.8" thickBot="1">
      <c r="A97" s="7">
        <f t="shared" si="6"/>
        <v>20</v>
      </c>
      <c r="B97" s="15" t="s">
        <v>140</v>
      </c>
      <c r="C97" s="15"/>
      <c r="D97" s="15"/>
      <c r="E97" s="15"/>
      <c r="F97" s="15">
        <v>17</v>
      </c>
      <c r="G97" s="15"/>
      <c r="H97" s="15"/>
      <c r="I97" s="15"/>
      <c r="J97" s="15"/>
      <c r="K97" s="15"/>
      <c r="L97" s="15">
        <f t="shared" si="5"/>
        <v>17</v>
      </c>
      <c r="M97" s="13"/>
      <c r="N97" s="11" t="s">
        <v>135</v>
      </c>
    </row>
    <row r="98" spans="1:14" s="9" customFormat="1" ht="16.8" thickBot="1">
      <c r="A98" s="7">
        <f t="shared" si="6"/>
        <v>21</v>
      </c>
      <c r="B98" s="15" t="s">
        <v>141</v>
      </c>
      <c r="C98" s="15">
        <v>63</v>
      </c>
      <c r="D98" s="15"/>
      <c r="E98" s="15"/>
      <c r="F98" s="15"/>
      <c r="G98" s="15"/>
      <c r="H98" s="15"/>
      <c r="I98" s="15"/>
      <c r="J98" s="15"/>
      <c r="K98" s="15"/>
      <c r="L98" s="15">
        <f t="shared" si="5"/>
        <v>63</v>
      </c>
      <c r="M98" s="13"/>
      <c r="N98" s="11" t="s">
        <v>135</v>
      </c>
    </row>
    <row r="99" spans="1:14" s="9" customFormat="1" ht="16.8" thickBot="1">
      <c r="A99" s="7">
        <f t="shared" si="6"/>
        <v>22</v>
      </c>
      <c r="B99" s="15" t="s">
        <v>142</v>
      </c>
      <c r="C99" s="15"/>
      <c r="D99" s="15"/>
      <c r="E99" s="15"/>
      <c r="F99" s="15"/>
      <c r="G99" s="15"/>
      <c r="H99" s="15"/>
      <c r="I99" s="15"/>
      <c r="J99" s="15">
        <v>1</v>
      </c>
      <c r="K99" s="15"/>
      <c r="L99" s="15">
        <f t="shared" si="5"/>
        <v>1</v>
      </c>
      <c r="M99" s="13"/>
      <c r="N99" s="11" t="s">
        <v>135</v>
      </c>
    </row>
    <row r="100" spans="1:14" s="9" customFormat="1" ht="16.8" thickBot="1">
      <c r="A100" s="7">
        <f t="shared" si="6"/>
        <v>23</v>
      </c>
      <c r="B100" s="15" t="s">
        <v>143</v>
      </c>
      <c r="C100" s="15"/>
      <c r="D100" s="15"/>
      <c r="E100" s="15"/>
      <c r="F100" s="15">
        <v>5</v>
      </c>
      <c r="G100" s="15"/>
      <c r="H100" s="15"/>
      <c r="I100" s="15"/>
      <c r="J100" s="15"/>
      <c r="K100" s="15"/>
      <c r="L100" s="15">
        <f t="shared" si="5"/>
        <v>5</v>
      </c>
      <c r="M100" s="13"/>
      <c r="N100" s="11" t="s">
        <v>135</v>
      </c>
    </row>
    <row r="101" spans="1:14" s="9" customFormat="1" ht="16.8" thickBot="1">
      <c r="A101" s="7">
        <f t="shared" si="6"/>
        <v>24</v>
      </c>
      <c r="B101" s="15" t="s">
        <v>144</v>
      </c>
      <c r="C101" s="15"/>
      <c r="D101" s="15"/>
      <c r="E101" s="15"/>
      <c r="F101" s="15"/>
      <c r="G101" s="15"/>
      <c r="H101" s="15"/>
      <c r="I101" s="15"/>
      <c r="J101" s="15">
        <v>1</v>
      </c>
      <c r="K101" s="15"/>
      <c r="L101" s="15">
        <v>1</v>
      </c>
      <c r="M101" s="7"/>
      <c r="N101" s="11" t="s">
        <v>135</v>
      </c>
    </row>
    <row r="102" spans="1:14" s="9" customFormat="1" ht="16.8" thickBot="1">
      <c r="A102" s="7">
        <f t="shared" si="6"/>
        <v>25</v>
      </c>
      <c r="B102" s="15" t="s">
        <v>145</v>
      </c>
      <c r="C102" s="15"/>
      <c r="D102" s="15"/>
      <c r="E102" s="15"/>
      <c r="F102" s="15"/>
      <c r="G102" s="15">
        <v>1</v>
      </c>
      <c r="H102" s="15"/>
      <c r="I102" s="15"/>
      <c r="J102" s="15"/>
      <c r="K102" s="15"/>
      <c r="L102" s="15">
        <v>1</v>
      </c>
      <c r="M102" s="7"/>
      <c r="N102" s="11" t="s">
        <v>135</v>
      </c>
    </row>
    <row r="103" spans="1:14" s="9" customFormat="1" ht="16.8" thickBot="1">
      <c r="A103" s="7">
        <f t="shared" si="6"/>
        <v>26</v>
      </c>
      <c r="B103" s="15" t="s">
        <v>146</v>
      </c>
      <c r="C103" s="15"/>
      <c r="D103" s="15"/>
      <c r="E103" s="15"/>
      <c r="F103" s="15"/>
      <c r="G103" s="15">
        <v>1</v>
      </c>
      <c r="H103" s="15"/>
      <c r="I103" s="15"/>
      <c r="J103" s="15"/>
      <c r="K103" s="15"/>
      <c r="L103" s="15">
        <v>1</v>
      </c>
      <c r="M103" s="7"/>
      <c r="N103" s="11" t="s">
        <v>135</v>
      </c>
    </row>
    <row r="104" spans="1:14" s="9" customFormat="1" ht="16.8" thickBot="1">
      <c r="A104" s="7">
        <f t="shared" si="6"/>
        <v>27</v>
      </c>
      <c r="B104" s="15" t="s">
        <v>147</v>
      </c>
      <c r="C104" s="15"/>
      <c r="D104" s="15"/>
      <c r="E104" s="15"/>
      <c r="F104" s="15"/>
      <c r="G104" s="15"/>
      <c r="H104" s="15">
        <v>1</v>
      </c>
      <c r="I104" s="15"/>
      <c r="J104" s="15"/>
      <c r="K104" s="15"/>
      <c r="L104" s="15">
        <v>1</v>
      </c>
      <c r="M104" s="7" t="s">
        <v>148</v>
      </c>
      <c r="N104" s="11" t="s">
        <v>149</v>
      </c>
    </row>
    <row r="105" spans="1:14" s="9" customFormat="1" ht="16.8" thickBot="1">
      <c r="A105" s="7">
        <f t="shared" si="6"/>
        <v>28</v>
      </c>
      <c r="B105" s="15" t="s">
        <v>150</v>
      </c>
      <c r="C105" s="15"/>
      <c r="D105" s="15"/>
      <c r="E105" s="15"/>
      <c r="F105" s="15"/>
      <c r="G105" s="15"/>
      <c r="H105" s="15">
        <v>1</v>
      </c>
      <c r="I105" s="15"/>
      <c r="J105" s="15"/>
      <c r="K105" s="15"/>
      <c r="L105" s="15">
        <v>1</v>
      </c>
      <c r="M105" s="7" t="s">
        <v>148</v>
      </c>
      <c r="N105" s="11" t="s">
        <v>151</v>
      </c>
    </row>
    <row r="106" spans="1:14" s="9" customFormat="1" ht="16.8" thickBot="1">
      <c r="A106" s="7">
        <f t="shared" si="6"/>
        <v>29</v>
      </c>
      <c r="B106" s="15" t="s">
        <v>152</v>
      </c>
      <c r="C106" s="15"/>
      <c r="D106" s="15"/>
      <c r="E106" s="15"/>
      <c r="F106" s="15"/>
      <c r="G106" s="15"/>
      <c r="H106" s="15">
        <v>1</v>
      </c>
      <c r="I106" s="15"/>
      <c r="J106" s="15"/>
      <c r="K106" s="15"/>
      <c r="L106" s="15">
        <v>1</v>
      </c>
      <c r="M106" s="7" t="s">
        <v>148</v>
      </c>
      <c r="N106" s="11" t="s">
        <v>153</v>
      </c>
    </row>
    <row r="107" spans="1:14" s="9" customFormat="1" ht="16.8" thickBot="1">
      <c r="A107" s="7">
        <f t="shared" si="6"/>
        <v>30</v>
      </c>
      <c r="B107" s="15" t="s">
        <v>154</v>
      </c>
      <c r="C107" s="15"/>
      <c r="D107" s="15"/>
      <c r="E107" s="15"/>
      <c r="F107" s="15"/>
      <c r="G107" s="15"/>
      <c r="H107" s="15">
        <v>1</v>
      </c>
      <c r="I107" s="15"/>
      <c r="J107" s="15"/>
      <c r="K107" s="15"/>
      <c r="L107" s="15">
        <v>1</v>
      </c>
      <c r="M107" s="7" t="s">
        <v>148</v>
      </c>
      <c r="N107" s="11" t="s">
        <v>155</v>
      </c>
    </row>
    <row r="108" spans="1:14" s="9" customFormat="1" ht="16.8" thickBot="1">
      <c r="A108" s="7">
        <f t="shared" si="6"/>
        <v>31</v>
      </c>
      <c r="B108" s="15" t="s">
        <v>156</v>
      </c>
      <c r="C108" s="15"/>
      <c r="D108" s="15"/>
      <c r="E108" s="15"/>
      <c r="F108" s="15"/>
      <c r="G108" s="15"/>
      <c r="H108" s="15">
        <v>1</v>
      </c>
      <c r="I108" s="15"/>
      <c r="J108" s="15"/>
      <c r="K108" s="15"/>
      <c r="L108" s="15">
        <v>1</v>
      </c>
      <c r="M108" s="7" t="s">
        <v>148</v>
      </c>
      <c r="N108" s="11" t="s">
        <v>157</v>
      </c>
    </row>
    <row r="109" spans="1:14" s="9" customFormat="1" ht="16.8" thickBot="1">
      <c r="A109" s="7">
        <f t="shared" si="6"/>
        <v>32</v>
      </c>
      <c r="B109" s="15" t="s">
        <v>158</v>
      </c>
      <c r="C109" s="15"/>
      <c r="D109" s="15"/>
      <c r="E109" s="15"/>
      <c r="F109" s="15"/>
      <c r="G109" s="15"/>
      <c r="H109" s="15">
        <v>1</v>
      </c>
      <c r="I109" s="15"/>
      <c r="J109" s="15"/>
      <c r="K109" s="15"/>
      <c r="L109" s="15">
        <v>1</v>
      </c>
      <c r="M109" s="7" t="s">
        <v>148</v>
      </c>
      <c r="N109" s="11" t="s">
        <v>159</v>
      </c>
    </row>
    <row r="110" spans="1:14" s="9" customFormat="1" ht="16.8" thickBot="1">
      <c r="A110" s="7">
        <f t="shared" si="6"/>
        <v>33</v>
      </c>
      <c r="B110" s="15" t="s">
        <v>160</v>
      </c>
      <c r="C110" s="15"/>
      <c r="D110" s="15"/>
      <c r="E110" s="15"/>
      <c r="F110" s="15"/>
      <c r="G110" s="15"/>
      <c r="H110" s="15">
        <v>1</v>
      </c>
      <c r="I110" s="15"/>
      <c r="J110" s="15"/>
      <c r="K110" s="15"/>
      <c r="L110" s="15">
        <v>1</v>
      </c>
      <c r="M110" s="7" t="s">
        <v>148</v>
      </c>
      <c r="N110" s="11" t="s">
        <v>161</v>
      </c>
    </row>
    <row r="111" spans="1:14" s="9" customFormat="1" ht="16.8" thickBot="1">
      <c r="A111" s="7">
        <f t="shared" si="6"/>
        <v>34</v>
      </c>
      <c r="B111" s="15" t="s">
        <v>162</v>
      </c>
      <c r="C111" s="15"/>
      <c r="D111" s="15"/>
      <c r="E111" s="15"/>
      <c r="F111" s="15"/>
      <c r="G111" s="15"/>
      <c r="H111" s="15"/>
      <c r="I111" s="15"/>
      <c r="J111" s="15">
        <v>1</v>
      </c>
      <c r="K111" s="15"/>
      <c r="L111" s="15">
        <v>1</v>
      </c>
      <c r="M111" s="7" t="s">
        <v>148</v>
      </c>
      <c r="N111" s="11" t="s">
        <v>163</v>
      </c>
    </row>
    <row r="112" spans="1:14" s="9" customFormat="1" ht="16.8" thickBot="1">
      <c r="A112" s="7">
        <f t="shared" si="6"/>
        <v>35</v>
      </c>
      <c r="B112" s="15" t="s">
        <v>164</v>
      </c>
      <c r="C112" s="15"/>
      <c r="D112" s="15"/>
      <c r="E112" s="15"/>
      <c r="F112" s="15"/>
      <c r="G112" s="15"/>
      <c r="H112" s="15"/>
      <c r="I112" s="15"/>
      <c r="J112" s="15">
        <v>1</v>
      </c>
      <c r="K112" s="15"/>
      <c r="L112" s="15">
        <v>1</v>
      </c>
      <c r="M112" s="7" t="s">
        <v>148</v>
      </c>
      <c r="N112" s="11" t="s">
        <v>165</v>
      </c>
    </row>
    <row r="113" spans="1:14" s="9" customFormat="1" ht="16.8" thickBot="1">
      <c r="A113" s="7">
        <f>A112+1</f>
        <v>36</v>
      </c>
      <c r="B113" s="15" t="s">
        <v>166</v>
      </c>
      <c r="C113" s="15"/>
      <c r="D113" s="15"/>
      <c r="E113" s="15"/>
      <c r="F113" s="15"/>
      <c r="G113" s="15"/>
      <c r="H113" s="15"/>
      <c r="I113" s="15"/>
      <c r="J113" s="15">
        <v>1</v>
      </c>
      <c r="K113" s="15"/>
      <c r="L113" s="15">
        <v>1</v>
      </c>
      <c r="M113" s="7" t="s">
        <v>148</v>
      </c>
      <c r="N113" s="11" t="s">
        <v>167</v>
      </c>
    </row>
    <row r="114" spans="1:14" s="9" customFormat="1" ht="16.8" thickBot="1">
      <c r="A114" s="7">
        <v>37</v>
      </c>
      <c r="B114" s="15" t="s">
        <v>168</v>
      </c>
      <c r="C114" s="15"/>
      <c r="D114" s="15">
        <v>1</v>
      </c>
      <c r="E114" s="15"/>
      <c r="F114" s="15"/>
      <c r="G114" s="15"/>
      <c r="H114" s="15"/>
      <c r="I114" s="15"/>
      <c r="J114" s="15"/>
      <c r="K114" s="15"/>
      <c r="L114" s="15">
        <v>1</v>
      </c>
      <c r="M114" s="7" t="s">
        <v>169</v>
      </c>
      <c r="N114" s="11" t="s">
        <v>170</v>
      </c>
    </row>
    <row r="115" spans="1:14" s="9" customFormat="1" ht="16.8" thickBot="1">
      <c r="A115" s="7">
        <v>38</v>
      </c>
      <c r="B115" s="15" t="s">
        <v>171</v>
      </c>
      <c r="C115" s="15"/>
      <c r="D115" s="15"/>
      <c r="E115" s="15"/>
      <c r="F115" s="15"/>
      <c r="G115" s="15">
        <v>1</v>
      </c>
      <c r="H115" s="15"/>
      <c r="I115" s="15"/>
      <c r="J115" s="15"/>
      <c r="K115" s="15"/>
      <c r="L115" s="15">
        <v>1</v>
      </c>
      <c r="M115" s="7" t="s">
        <v>172</v>
      </c>
      <c r="N115" s="11" t="s">
        <v>173</v>
      </c>
    </row>
    <row r="116" spans="1:14" s="9" customFormat="1" ht="16.8" thickBot="1">
      <c r="A116" s="7">
        <v>39</v>
      </c>
      <c r="B116" s="15" t="s">
        <v>174</v>
      </c>
      <c r="C116" s="15"/>
      <c r="D116" s="15"/>
      <c r="E116" s="15"/>
      <c r="F116" s="15"/>
      <c r="G116" s="15"/>
      <c r="H116" s="15"/>
      <c r="I116" s="15"/>
      <c r="J116" s="15"/>
      <c r="K116" s="15">
        <v>10</v>
      </c>
      <c r="L116" s="15">
        <v>10</v>
      </c>
      <c r="M116" s="7" t="s">
        <v>175</v>
      </c>
      <c r="N116" s="11" t="s">
        <v>173</v>
      </c>
    </row>
    <row r="117" spans="1:14" s="9" customFormat="1">
      <c r="A117" s="7"/>
      <c r="B117" s="22" t="s">
        <v>11</v>
      </c>
      <c r="C117" s="22">
        <f t="shared" ref="C117:K117" si="7">SUM(C3:C116)</f>
        <v>18876</v>
      </c>
      <c r="D117" s="22">
        <f t="shared" si="7"/>
        <v>11225</v>
      </c>
      <c r="E117" s="22">
        <f t="shared" si="7"/>
        <v>8324</v>
      </c>
      <c r="F117" s="22">
        <f t="shared" si="7"/>
        <v>490027</v>
      </c>
      <c r="G117" s="22">
        <f t="shared" si="7"/>
        <v>23225</v>
      </c>
      <c r="H117" s="22">
        <f t="shared" si="7"/>
        <v>700901</v>
      </c>
      <c r="I117" s="22">
        <f t="shared" si="7"/>
        <v>18367</v>
      </c>
      <c r="J117" s="22">
        <f t="shared" si="7"/>
        <v>92391</v>
      </c>
      <c r="K117" s="22">
        <f t="shared" si="7"/>
        <v>148196</v>
      </c>
      <c r="L117" s="23">
        <f>SUM(L3:L116)</f>
        <v>1511532</v>
      </c>
      <c r="M117" s="13"/>
      <c r="N117" s="24"/>
    </row>
    <row r="118" spans="1:14" s="9" customFormat="1">
      <c r="A118" s="7"/>
      <c r="B118" s="25"/>
      <c r="C118" s="25"/>
      <c r="D118" s="25"/>
      <c r="E118" s="25"/>
      <c r="F118" s="25"/>
      <c r="G118" s="25"/>
      <c r="H118" s="25"/>
      <c r="I118" s="25"/>
      <c r="J118" s="25"/>
      <c r="K118" s="25" t="s">
        <v>264</v>
      </c>
      <c r="L118" s="26">
        <f>SUM(L78:L116)</f>
        <v>82587</v>
      </c>
      <c r="M118" s="13"/>
      <c r="N118" s="24"/>
    </row>
    <row r="119" spans="1:14" s="9" customFormat="1">
      <c r="A119" s="7"/>
      <c r="B119" s="25"/>
      <c r="C119" s="25"/>
      <c r="D119" s="25"/>
      <c r="E119" s="25"/>
      <c r="F119" s="25"/>
      <c r="G119" s="25"/>
      <c r="H119" s="25"/>
      <c r="I119" s="25"/>
      <c r="J119" s="25"/>
      <c r="K119" s="25" t="s">
        <v>265</v>
      </c>
      <c r="L119" s="26">
        <f>SUM(L3:L75)</f>
        <v>1428945</v>
      </c>
      <c r="M119" s="13"/>
      <c r="N119" s="24"/>
    </row>
    <row r="120" spans="1:14" s="9" customFormat="1">
      <c r="A120" s="7"/>
      <c r="B120" s="55" t="s">
        <v>181</v>
      </c>
      <c r="C120" s="26" t="s">
        <v>182</v>
      </c>
      <c r="D120" s="57" t="s">
        <v>183</v>
      </c>
      <c r="E120" s="58"/>
      <c r="F120" s="25"/>
      <c r="G120" s="25"/>
      <c r="I120" s="25"/>
      <c r="J120" s="25"/>
      <c r="K120" s="25"/>
      <c r="L120" s="26"/>
      <c r="M120" s="13"/>
      <c r="N120" s="24"/>
    </row>
    <row r="121" spans="1:14">
      <c r="A121" s="1"/>
      <c r="B121" s="27" t="s">
        <v>186</v>
      </c>
      <c r="C121" s="43" t="s">
        <v>262</v>
      </c>
      <c r="D121" s="44" t="s">
        <v>263</v>
      </c>
      <c r="E121" s="44"/>
      <c r="F121" s="25"/>
      <c r="G121" s="25"/>
      <c r="H121" s="25"/>
      <c r="I121" s="25"/>
      <c r="J121" s="25"/>
      <c r="K121" s="25"/>
      <c r="L121" s="26"/>
      <c r="M121" s="28"/>
      <c r="N121" s="24"/>
    </row>
    <row r="122" spans="1:14" s="9" customFormat="1">
      <c r="A122" s="7"/>
      <c r="B122" s="27"/>
      <c r="C122" s="26"/>
      <c r="D122" s="55"/>
      <c r="E122" s="26"/>
      <c r="F122" s="25"/>
      <c r="G122" s="25"/>
      <c r="H122" s="25"/>
      <c r="I122" s="25"/>
      <c r="J122" s="25"/>
      <c r="K122" s="25"/>
      <c r="L122" s="26"/>
      <c r="M122" s="13"/>
      <c r="N122" s="24"/>
    </row>
    <row r="123" spans="1:14" s="9" customFormat="1" ht="16.95" customHeight="1">
      <c r="A123" s="7"/>
      <c r="B123" s="27"/>
      <c r="C123" s="26"/>
      <c r="D123" s="55"/>
      <c r="E123" s="26"/>
      <c r="F123" s="25"/>
      <c r="G123" s="25"/>
      <c r="H123" s="25"/>
      <c r="I123" s="25"/>
      <c r="J123" s="25"/>
      <c r="K123" s="25"/>
      <c r="L123" s="26"/>
      <c r="M123" s="13"/>
      <c r="N123" s="24"/>
    </row>
    <row r="124" spans="1:14">
      <c r="A124" s="1"/>
      <c r="C124" s="25"/>
      <c r="D124" s="25"/>
      <c r="E124" s="25"/>
      <c r="G124" s="25"/>
      <c r="H124" s="25"/>
      <c r="I124" s="25"/>
      <c r="J124" s="25"/>
      <c r="K124" s="25"/>
      <c r="L124" s="26"/>
      <c r="M124" s="28"/>
      <c r="N124" s="24"/>
    </row>
    <row r="125" spans="1:14">
      <c r="A125" s="1"/>
      <c r="B125" s="13" t="s">
        <v>246</v>
      </c>
      <c r="C125" s="29"/>
      <c r="D125" s="29"/>
      <c r="E125" s="29"/>
      <c r="F125" s="1"/>
      <c r="G125" s="1"/>
      <c r="H125" s="1"/>
      <c r="I125" s="1"/>
      <c r="J125" s="30"/>
      <c r="K125" s="30"/>
      <c r="L125" s="1"/>
      <c r="M125" s="1"/>
      <c r="N125" s="54"/>
    </row>
    <row r="126" spans="1:14">
      <c r="A126" s="1"/>
      <c r="B126" s="13" t="s">
        <v>177</v>
      </c>
      <c r="C126" s="13"/>
      <c r="D126" s="13"/>
      <c r="E126" s="13"/>
      <c r="F126" s="1"/>
      <c r="G126" s="1"/>
      <c r="H126" s="1"/>
      <c r="I126" s="1"/>
      <c r="J126" s="30"/>
      <c r="K126" s="30"/>
      <c r="L126" s="1"/>
      <c r="M126" s="1"/>
      <c r="N126" s="54"/>
    </row>
    <row r="127" spans="1:14">
      <c r="A127" s="1"/>
      <c r="B127" s="13" t="s">
        <v>258</v>
      </c>
      <c r="C127" s="56"/>
      <c r="D127" s="56"/>
      <c r="E127" s="56"/>
      <c r="F127" s="1"/>
      <c r="G127" s="1"/>
      <c r="H127" s="1"/>
      <c r="I127" s="1"/>
      <c r="J127" s="30"/>
      <c r="K127" s="30"/>
      <c r="L127" s="1"/>
      <c r="M127" s="1"/>
      <c r="N127" s="54"/>
    </row>
    <row r="128" spans="1:14">
      <c r="A128" s="1"/>
      <c r="C128" s="54"/>
      <c r="D128" s="54"/>
      <c r="E128" s="54"/>
      <c r="F128" s="1"/>
      <c r="G128" s="1"/>
      <c r="H128" s="1"/>
      <c r="I128" s="1"/>
      <c r="J128" s="30"/>
      <c r="K128" s="30"/>
      <c r="L128" s="1"/>
      <c r="M128" s="1"/>
      <c r="N128" s="54"/>
    </row>
  </sheetData>
  <mergeCells count="2">
    <mergeCell ref="D120:E120"/>
    <mergeCell ref="C127:E127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2021.01</vt:lpstr>
      <vt:lpstr>2021.02</vt:lpstr>
      <vt:lpstr>2021.03</vt:lpstr>
      <vt:lpstr>2021.04</vt:lpstr>
      <vt:lpstr>2021.05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nchulib</dc:creator>
  <cp:lastModifiedBy>nchulib</cp:lastModifiedBy>
  <dcterms:created xsi:type="dcterms:W3CDTF">2021-02-01T06:55:27Z</dcterms:created>
  <dcterms:modified xsi:type="dcterms:W3CDTF">2021-06-15T07:50:50Z</dcterms:modified>
</cp:coreProperties>
</file>